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"/>
    </mc:Choice>
  </mc:AlternateContent>
  <bookViews>
    <workbookView xWindow="0" yWindow="0" windowWidth="28800" windowHeight="11535"/>
  </bookViews>
  <sheets>
    <sheet name="III -კვარტალი-3301" sheetId="6" r:id="rId1"/>
  </sheets>
  <definedNames>
    <definedName name="_xlnm.Print_Area" localSheetId="0">'III -კვარტალი-3301'!$B$2:$J$67</definedName>
  </definedNames>
  <calcPr calcId="162913"/>
</workbook>
</file>

<file path=xl/calcChain.xml><?xml version="1.0" encoding="utf-8"?>
<calcChain xmlns="http://schemas.openxmlformats.org/spreadsheetml/2006/main">
  <c r="J42" i="6" l="1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41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20" i="6"/>
  <c r="J10" i="6"/>
  <c r="J11" i="6"/>
  <c r="J12" i="6"/>
  <c r="J13" i="6"/>
  <c r="J14" i="6"/>
  <c r="J15" i="6"/>
  <c r="J16" i="6"/>
  <c r="J17" i="6"/>
  <c r="J9" i="6"/>
  <c r="I43" i="6" l="1"/>
  <c r="I44" i="6"/>
  <c r="I45" i="6"/>
  <c r="I48" i="6"/>
  <c r="I49" i="6"/>
  <c r="I50" i="6"/>
  <c r="I53" i="6"/>
  <c r="I54" i="6"/>
  <c r="I58" i="6"/>
  <c r="I59" i="6"/>
  <c r="I41" i="6"/>
  <c r="I26" i="6"/>
  <c r="I28" i="6"/>
  <c r="I29" i="6"/>
  <c r="I31" i="6"/>
  <c r="I33" i="6"/>
  <c r="I20" i="6"/>
  <c r="I11" i="6" l="1"/>
  <c r="I12" i="6"/>
  <c r="I14" i="6"/>
  <c r="I16" i="6"/>
  <c r="I9" i="6"/>
  <c r="H13" i="6" l="1"/>
  <c r="I13" i="6" s="1"/>
  <c r="H15" i="6"/>
  <c r="I15" i="6" s="1"/>
  <c r="H17" i="6"/>
  <c r="I17" i="6" s="1"/>
  <c r="H10" i="6"/>
  <c r="I10" i="6" s="1"/>
  <c r="H25" i="6"/>
  <c r="I25" i="6" s="1"/>
  <c r="H32" i="6"/>
  <c r="I32" i="6" s="1"/>
  <c r="H30" i="6"/>
  <c r="I30" i="6" s="1"/>
  <c r="H22" i="6"/>
  <c r="I22" i="6" s="1"/>
  <c r="H62" i="6"/>
  <c r="I62" i="6" s="1"/>
  <c r="H61" i="6"/>
  <c r="I61" i="6" s="1"/>
  <c r="H37" i="6"/>
  <c r="I37" i="6" s="1"/>
  <c r="H38" i="6"/>
  <c r="I38" i="6" s="1"/>
  <c r="H27" i="6"/>
  <c r="I27" i="6" s="1"/>
  <c r="H52" i="6"/>
  <c r="I52" i="6" s="1"/>
  <c r="H36" i="6"/>
  <c r="I36" i="6" s="1"/>
  <c r="H24" i="6"/>
  <c r="I24" i="6" s="1"/>
  <c r="H47" i="6"/>
  <c r="I47" i="6" s="1"/>
  <c r="H51" i="6"/>
  <c r="I51" i="6" s="1"/>
  <c r="H60" i="6"/>
  <c r="I60" i="6" s="1"/>
  <c r="H23" i="6"/>
  <c r="I23" i="6" s="1"/>
  <c r="H46" i="6"/>
  <c r="I46" i="6" s="1"/>
  <c r="H35" i="6"/>
  <c r="I35" i="6" s="1"/>
  <c r="H42" i="6"/>
  <c r="I42" i="6" s="1"/>
  <c r="H21" i="6"/>
  <c r="I21" i="6" s="1"/>
  <c r="H34" i="6"/>
  <c r="I34" i="6" s="1"/>
  <c r="H57" i="6"/>
  <c r="I57" i="6" s="1"/>
  <c r="H56" i="6"/>
  <c r="I56" i="6" s="1"/>
  <c r="H55" i="6"/>
  <c r="I55" i="6" s="1"/>
  <c r="G39" i="6"/>
  <c r="I18" i="6" l="1"/>
  <c r="H39" i="6"/>
  <c r="H18" i="6"/>
  <c r="H63" i="6"/>
  <c r="G63" i="6"/>
  <c r="G18" i="6"/>
  <c r="E18" i="6"/>
  <c r="E39" i="6"/>
  <c r="E63" i="6"/>
  <c r="H65" i="6" l="1"/>
  <c r="E65" i="6"/>
  <c r="F39" i="6" l="1"/>
  <c r="J63" i="6" l="1"/>
  <c r="F63" i="6" l="1"/>
  <c r="F18" i="6"/>
  <c r="I39" i="6" l="1"/>
  <c r="J39" i="6"/>
  <c r="I63" i="6"/>
  <c r="F65" i="6"/>
  <c r="G65" i="6"/>
  <c r="I65" i="6" l="1"/>
  <c r="J65" i="6"/>
  <c r="K65" i="6" s="1"/>
</calcChain>
</file>

<file path=xl/sharedStrings.xml><?xml version="1.0" encoding="utf-8"?>
<sst xmlns="http://schemas.openxmlformats.org/spreadsheetml/2006/main" count="122" uniqueCount="77">
  <si>
    <t>#</t>
  </si>
  <si>
    <t>Tanamdeboba</t>
  </si>
  <si>
    <t>saxeli, gvari</t>
  </si>
  <si>
    <t>I</t>
  </si>
  <si>
    <t>ministris pirveli moadgile</t>
  </si>
  <si>
    <t>ministris moadgile</t>
  </si>
  <si>
    <t>giorgi baqraZe</t>
  </si>
  <si>
    <t>levan xaratiSvili</t>
  </si>
  <si>
    <t>II</t>
  </si>
  <si>
    <t>III</t>
  </si>
  <si>
    <t xml:space="preserve">ministri </t>
  </si>
  <si>
    <t>mixeil giorgaZe</t>
  </si>
  <si>
    <t>xelfasi</t>
  </si>
  <si>
    <t>danamati</t>
  </si>
  <si>
    <t>sul wliuri</t>
  </si>
  <si>
    <t>ivlisi</t>
  </si>
  <si>
    <t>agvisto</t>
  </si>
  <si>
    <t>seqtemberi</t>
  </si>
  <si>
    <t>manana berikaSvili</t>
  </si>
  <si>
    <t>kaxi kandelaki</t>
  </si>
  <si>
    <t>ministris aparatis ufrosi</t>
  </si>
  <si>
    <t xml:space="preserve">departamentis direqtori </t>
  </si>
  <si>
    <t xml:space="preserve">departamentis direqtoris moadgile </t>
  </si>
  <si>
    <t>sammarTvelos ufrosi</t>
  </si>
  <si>
    <t>departamentis direqtori , moadgile</t>
  </si>
  <si>
    <t>ekaterine gurgeniZe</t>
  </si>
  <si>
    <t>mariam yarsimaSvili</t>
  </si>
  <si>
    <t>salome WiWinaZe</t>
  </si>
  <si>
    <t>vaJa xmalaZe</t>
  </si>
  <si>
    <t>mariam burWulaZe</t>
  </si>
  <si>
    <t>xaTuna kikvaZe</t>
  </si>
  <si>
    <t>nodar razmaZe</t>
  </si>
  <si>
    <t>nino qarTveliSvili</t>
  </si>
  <si>
    <t>elene benduqiZe</t>
  </si>
  <si>
    <t>irakli darbuaSvili</t>
  </si>
  <si>
    <t>zurab qviria</t>
  </si>
  <si>
    <t>nato CaCaniZe</t>
  </si>
  <si>
    <t>vaJa SatberaSvili</t>
  </si>
  <si>
    <t xml:space="preserve">xelmZRvaneloba </t>
  </si>
  <si>
    <t>nino gadilia</t>
  </si>
  <si>
    <t>daTo sarsania</t>
  </si>
  <si>
    <t>giorgi babuciZe</t>
  </si>
  <si>
    <t>Teimuraz narsia</t>
  </si>
  <si>
    <t>nana SublaZe</t>
  </si>
  <si>
    <t>lali TarimaniSvili</t>
  </si>
  <si>
    <t>levan JorJolianiÄL</t>
  </si>
  <si>
    <t xml:space="preserve">                         2018 weli</t>
  </si>
  <si>
    <t>Salva gogolaZe</t>
  </si>
  <si>
    <t>muxran SamaTava</t>
  </si>
  <si>
    <t>ministris moadgile (sporti)</t>
  </si>
  <si>
    <t>sul : Tanamdebobis pirebze daricxuli ganacemebi (2018 w)</t>
  </si>
  <si>
    <t>sammarTvelos ufrosi (sporti)</t>
  </si>
  <si>
    <t xml:space="preserve">departamentis direqtoris moadgile (sporti) </t>
  </si>
  <si>
    <t>nana feraZe</t>
  </si>
  <si>
    <t>departamentis direqtori  (sporti)</t>
  </si>
  <si>
    <t>manana qavTaraZe</t>
  </si>
  <si>
    <t>irakli dolaberiZe</t>
  </si>
  <si>
    <t>zurab baqraZe</t>
  </si>
  <si>
    <t>Tornike gogebaSvili</t>
  </si>
  <si>
    <t>vasil liparteliani</t>
  </si>
  <si>
    <t xml:space="preserve">nato gujabiZe         </t>
  </si>
  <si>
    <r>
      <t xml:space="preserve">mamuka baxtaZe              </t>
    </r>
    <r>
      <rPr>
        <b/>
        <sz val="10"/>
        <color indexed="8"/>
        <rFont val="LitNusx"/>
      </rPr>
      <t>(dainiSna maisidan)</t>
    </r>
  </si>
  <si>
    <t>samsaxuris ufrosi</t>
  </si>
  <si>
    <t>irine abulaZe</t>
  </si>
  <si>
    <r>
      <t xml:space="preserve">nana doliZe            </t>
    </r>
    <r>
      <rPr>
        <b/>
        <sz val="9"/>
        <color indexed="8"/>
        <rFont val="LitNusx"/>
      </rPr>
      <t>(dainiSna maisidan-</t>
    </r>
    <r>
      <rPr>
        <b/>
        <sz val="8"/>
        <color indexed="8"/>
        <rFont val="LitNusx"/>
      </rPr>
      <t>გათავისუფლდა 15.09.2018-დან)</t>
    </r>
  </si>
  <si>
    <r>
      <t xml:space="preserve">nana doliZe            </t>
    </r>
    <r>
      <rPr>
        <b/>
        <sz val="9"/>
        <color indexed="8"/>
        <rFont val="LitNusx"/>
      </rPr>
      <t>(dainiSna 17.09.2018-</t>
    </r>
    <r>
      <rPr>
        <b/>
        <sz val="8"/>
        <color indexed="8"/>
        <rFont val="LitNusx"/>
      </rPr>
      <t>დან)</t>
    </r>
  </si>
  <si>
    <r>
      <t xml:space="preserve">mamuka baraTaSvili </t>
    </r>
    <r>
      <rPr>
        <b/>
        <sz val="10"/>
        <color indexed="8"/>
        <rFont val="LitNusx"/>
      </rPr>
      <t>(gaTavisuflda 17.09.2018dan)</t>
    </r>
  </si>
  <si>
    <r>
      <t xml:space="preserve">iamze gvaTua              </t>
    </r>
    <r>
      <rPr>
        <b/>
        <sz val="9"/>
        <color indexed="8"/>
        <rFont val="LitNusx"/>
      </rPr>
      <t>(gaTavisuflda 17.09.2018 dan)</t>
    </r>
  </si>
  <si>
    <r>
      <t xml:space="preserve">levan CirgaZe                </t>
    </r>
    <r>
      <rPr>
        <b/>
        <sz val="10"/>
        <color indexed="8"/>
        <rFont val="LitNusx"/>
      </rPr>
      <t>(17.09.2018-dan dep-is moadgile)</t>
    </r>
  </si>
  <si>
    <r>
      <t xml:space="preserve">Tea oniani                  </t>
    </r>
    <r>
      <rPr>
        <b/>
        <sz val="9"/>
        <color indexed="8"/>
        <rFont val="LitNusx"/>
      </rPr>
      <t>(dainiSna ivnisidan) (17.09.18-dan gadavida moadgiled)</t>
    </r>
  </si>
  <si>
    <r>
      <t xml:space="preserve">zurab miminoSvili                     </t>
    </r>
    <r>
      <rPr>
        <b/>
        <sz val="10"/>
        <color indexed="8"/>
        <rFont val="LitNusx"/>
      </rPr>
      <t>(17.09.18-dan moadgiled)</t>
    </r>
  </si>
  <si>
    <r>
      <t xml:space="preserve">irine saganeliZe             </t>
    </r>
    <r>
      <rPr>
        <b/>
        <sz val="10"/>
        <color indexed="8"/>
        <rFont val="LitNusx"/>
      </rPr>
      <t>(17.09.2018-dan)</t>
    </r>
  </si>
  <si>
    <r>
      <t xml:space="preserve">irine saganeliZe          </t>
    </r>
    <r>
      <rPr>
        <b/>
        <sz val="10"/>
        <color indexed="8"/>
        <rFont val="LitNusx"/>
      </rPr>
      <t>(17.09.2018-dan gadavida samm.ufrosad)</t>
    </r>
  </si>
  <si>
    <r>
      <t xml:space="preserve">Tamar wulukiZe            </t>
    </r>
    <r>
      <rPr>
        <b/>
        <sz val="9"/>
        <color indexed="8"/>
        <rFont val="LitNusx"/>
      </rPr>
      <t>(dainiSna ivnisidan) (17.09.18-dan moadgiled)</t>
    </r>
  </si>
  <si>
    <r>
      <t xml:space="preserve">sofio CanTaZe               </t>
    </r>
    <r>
      <rPr>
        <b/>
        <sz val="10"/>
        <color indexed="8"/>
        <rFont val="LitNusx"/>
      </rPr>
      <t>(17.09.18-dan samm-s ufrosad)</t>
    </r>
  </si>
  <si>
    <r>
      <t xml:space="preserve">Tamar TevzaZe            </t>
    </r>
    <r>
      <rPr>
        <b/>
        <sz val="9"/>
        <color indexed="8"/>
        <rFont val="LitNusx"/>
      </rPr>
      <t>(17.09.18-dan moadgiled)</t>
    </r>
  </si>
  <si>
    <t xml:space="preserve">    saqarTvelos ganaTlebis, mecnierebis,kulturisa da sportis saministros mier 01.07.2018-30.09.2018-is CaTvliT Tanamdebobis pirebze (jamurad) daricxuli Tanamdebobrivi sargo,premiebi da danamatebi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</si>
</sst>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8"/>
      <name val="LitNusx"/>
      <family val="2"/>
    </font>
    <font>
      <sz val="10"/>
      <color indexed="8"/>
      <name val="LitNusx"/>
      <family val="2"/>
    </font>
    <font>
      <b/>
      <sz val="12"/>
      <color indexed="8"/>
      <name val="LitNusx"/>
    </font>
    <font>
      <b/>
      <sz val="12"/>
      <color indexed="8"/>
      <name val="LitNusx"/>
      <family val="2"/>
    </font>
    <font>
      <b/>
      <sz val="14"/>
      <color indexed="8"/>
      <name val="Lit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LitNusx"/>
      <family val="2"/>
    </font>
    <font>
      <b/>
      <sz val="10"/>
      <color indexed="8"/>
      <name val="LitNusx"/>
    </font>
    <font>
      <sz val="11"/>
      <color indexed="8"/>
      <name val="LitNusx"/>
    </font>
    <font>
      <b/>
      <sz val="16"/>
      <color indexed="8"/>
      <name val="LitNusx"/>
    </font>
    <font>
      <sz val="11"/>
      <color indexed="8"/>
      <name val="LitNusx"/>
      <family val="2"/>
    </font>
    <font>
      <sz val="12"/>
      <color indexed="8"/>
      <name val="LitNusx"/>
      <family val="2"/>
    </font>
    <font>
      <b/>
      <sz val="11"/>
      <color indexed="8"/>
      <name val="LitNusx"/>
    </font>
    <font>
      <b/>
      <sz val="18"/>
      <color indexed="8"/>
      <name val="LitNusx"/>
    </font>
    <font>
      <b/>
      <sz val="9"/>
      <color indexed="8"/>
      <name val="LitNusx"/>
    </font>
    <font>
      <b/>
      <sz val="8"/>
      <color indexed="8"/>
      <name val="Lit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46">
    <xf numFmtId="0" fontId="0" fillId="0" borderId="0" xfId="0"/>
    <xf numFmtId="3" fontId="11" fillId="0" borderId="3" xfId="1" applyNumberFormat="1" applyFont="1" applyFill="1" applyBorder="1" applyAlignment="1">
      <alignment horizontal="right" vertical="center" wrapText="1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left" vertical="center" wrapText="1"/>
    </xf>
    <xf numFmtId="4" fontId="11" fillId="0" borderId="3" xfId="1" applyNumberFormat="1" applyFont="1" applyFill="1" applyBorder="1" applyAlignment="1">
      <alignment horizontal="right" vertical="center" wrapText="1"/>
    </xf>
    <xf numFmtId="3" fontId="10" fillId="0" borderId="3" xfId="1" applyNumberFormat="1" applyFont="1" applyFill="1" applyBorder="1"/>
    <xf numFmtId="0" fontId="13" fillId="0" borderId="0" xfId="1" applyFont="1" applyFill="1"/>
    <xf numFmtId="0" fontId="14" fillId="0" borderId="0" xfId="1" applyFont="1" applyFill="1"/>
    <xf numFmtId="3" fontId="4" fillId="0" borderId="3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/>
    <xf numFmtId="0" fontId="4" fillId="0" borderId="3" xfId="1" applyFont="1" applyFill="1" applyBorder="1" applyAlignment="1">
      <alignment wrapText="1"/>
    </xf>
    <xf numFmtId="3" fontId="4" fillId="0" borderId="0" xfId="1" applyNumberFormat="1" applyFont="1" applyFill="1" applyBorder="1"/>
    <xf numFmtId="164" fontId="15" fillId="0" borderId="0" xfId="1" applyNumberFormat="1" applyFont="1" applyFill="1" applyBorder="1"/>
    <xf numFmtId="0" fontId="4" fillId="0" borderId="0" xfId="1" applyFont="1" applyFill="1" applyBorder="1"/>
    <xf numFmtId="0" fontId="2" fillId="0" borderId="1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/>
    <xf numFmtId="4" fontId="4" fillId="0" borderId="3" xfId="1" applyNumberFormat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/>
    <xf numFmtId="4" fontId="9" fillId="0" borderId="3" xfId="1" applyNumberFormat="1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wrapText="1"/>
    </xf>
    <xf numFmtId="3" fontId="16" fillId="0" borderId="1" xfId="1" applyNumberFormat="1" applyFont="1" applyFill="1" applyBorder="1" applyAlignment="1">
      <alignment horizontal="left" wrapText="1"/>
    </xf>
    <xf numFmtId="3" fontId="16" fillId="0" borderId="2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65"/>
  <sheetViews>
    <sheetView tabSelected="1" view="pageBreakPreview" zoomScale="90" zoomScaleSheetLayoutView="90" workbookViewId="0">
      <pane xSplit="4" ySplit="5" topLeftCell="E6" activePane="bottomRight" state="frozen"/>
      <selection pane="topRight" activeCell="E1" sqref="E1"/>
      <selection pane="bottomLeft" activeCell="A8" sqref="A8"/>
      <selection pane="bottomRight" activeCell="E18" sqref="E18"/>
    </sheetView>
  </sheetViews>
  <sheetFormatPr defaultRowHeight="13.5" x14ac:dyDescent="0.25"/>
  <cols>
    <col min="1" max="1" width="4.7109375" style="2" customWidth="1"/>
    <col min="2" max="2" width="6.42578125" style="2" customWidth="1"/>
    <col min="3" max="3" width="26.42578125" style="2" customWidth="1"/>
    <col min="4" max="4" width="36.5703125" style="2" customWidth="1"/>
    <col min="5" max="5" width="13" style="2" customWidth="1"/>
    <col min="6" max="6" width="12.28515625" style="2" customWidth="1"/>
    <col min="7" max="8" width="15" style="2" customWidth="1"/>
    <col min="9" max="9" width="19.28515625" style="2" customWidth="1"/>
    <col min="10" max="10" width="15.28515625" style="2" customWidth="1"/>
    <col min="11" max="11" width="10.42578125" style="2" customWidth="1"/>
    <col min="12" max="12" width="14.5703125" style="2" customWidth="1"/>
    <col min="13" max="13" width="9.140625" style="2"/>
    <col min="14" max="14" width="14.85546875" style="2" customWidth="1"/>
    <col min="15" max="236" width="9.140625" style="2"/>
    <col min="237" max="237" width="0" style="2" hidden="1" customWidth="1"/>
    <col min="238" max="238" width="5.5703125" style="2" customWidth="1"/>
    <col min="239" max="239" width="29.140625" style="2" customWidth="1"/>
    <col min="240" max="240" width="33.85546875" style="2" customWidth="1"/>
    <col min="241" max="241" width="18.7109375" style="2" customWidth="1"/>
    <col min="242" max="242" width="14" style="2" customWidth="1"/>
    <col min="243" max="243" width="16.7109375" style="2" customWidth="1"/>
    <col min="244" max="244" width="0" style="2" hidden="1" customWidth="1"/>
    <col min="245" max="245" width="9.140625" style="2" customWidth="1"/>
    <col min="246" max="492" width="9.140625" style="2"/>
    <col min="493" max="493" width="0" style="2" hidden="1" customWidth="1"/>
    <col min="494" max="494" width="5.5703125" style="2" customWidth="1"/>
    <col min="495" max="495" width="29.140625" style="2" customWidth="1"/>
    <col min="496" max="496" width="33.85546875" style="2" customWidth="1"/>
    <col min="497" max="497" width="18.7109375" style="2" customWidth="1"/>
    <col min="498" max="498" width="14" style="2" customWidth="1"/>
    <col min="499" max="499" width="16.7109375" style="2" customWidth="1"/>
    <col min="500" max="500" width="0" style="2" hidden="1" customWidth="1"/>
    <col min="501" max="501" width="9.140625" style="2" customWidth="1"/>
    <col min="502" max="748" width="9.140625" style="2"/>
    <col min="749" max="749" width="0" style="2" hidden="1" customWidth="1"/>
    <col min="750" max="750" width="5.5703125" style="2" customWidth="1"/>
    <col min="751" max="751" width="29.140625" style="2" customWidth="1"/>
    <col min="752" max="752" width="33.85546875" style="2" customWidth="1"/>
    <col min="753" max="753" width="18.7109375" style="2" customWidth="1"/>
    <col min="754" max="754" width="14" style="2" customWidth="1"/>
    <col min="755" max="755" width="16.7109375" style="2" customWidth="1"/>
    <col min="756" max="756" width="0" style="2" hidden="1" customWidth="1"/>
    <col min="757" max="757" width="9.140625" style="2" customWidth="1"/>
    <col min="758" max="1004" width="9.140625" style="2"/>
    <col min="1005" max="1005" width="0" style="2" hidden="1" customWidth="1"/>
    <col min="1006" max="1006" width="5.5703125" style="2" customWidth="1"/>
    <col min="1007" max="1007" width="29.140625" style="2" customWidth="1"/>
    <col min="1008" max="1008" width="33.85546875" style="2" customWidth="1"/>
    <col min="1009" max="1009" width="18.7109375" style="2" customWidth="1"/>
    <col min="1010" max="1010" width="14" style="2" customWidth="1"/>
    <col min="1011" max="1011" width="16.7109375" style="2" customWidth="1"/>
    <col min="1012" max="1012" width="0" style="2" hidden="1" customWidth="1"/>
    <col min="1013" max="1013" width="9.140625" style="2" customWidth="1"/>
    <col min="1014" max="1260" width="9.140625" style="2"/>
    <col min="1261" max="1261" width="0" style="2" hidden="1" customWidth="1"/>
    <col min="1262" max="1262" width="5.5703125" style="2" customWidth="1"/>
    <col min="1263" max="1263" width="29.140625" style="2" customWidth="1"/>
    <col min="1264" max="1264" width="33.85546875" style="2" customWidth="1"/>
    <col min="1265" max="1265" width="18.7109375" style="2" customWidth="1"/>
    <col min="1266" max="1266" width="14" style="2" customWidth="1"/>
    <col min="1267" max="1267" width="16.7109375" style="2" customWidth="1"/>
    <col min="1268" max="1268" width="0" style="2" hidden="1" customWidth="1"/>
    <col min="1269" max="1269" width="9.140625" style="2" customWidth="1"/>
    <col min="1270" max="1516" width="9.140625" style="2"/>
    <col min="1517" max="1517" width="0" style="2" hidden="1" customWidth="1"/>
    <col min="1518" max="1518" width="5.5703125" style="2" customWidth="1"/>
    <col min="1519" max="1519" width="29.140625" style="2" customWidth="1"/>
    <col min="1520" max="1520" width="33.85546875" style="2" customWidth="1"/>
    <col min="1521" max="1521" width="18.7109375" style="2" customWidth="1"/>
    <col min="1522" max="1522" width="14" style="2" customWidth="1"/>
    <col min="1523" max="1523" width="16.7109375" style="2" customWidth="1"/>
    <col min="1524" max="1524" width="0" style="2" hidden="1" customWidth="1"/>
    <col min="1525" max="1525" width="9.140625" style="2" customWidth="1"/>
    <col min="1526" max="1772" width="9.140625" style="2"/>
    <col min="1773" max="1773" width="0" style="2" hidden="1" customWidth="1"/>
    <col min="1774" max="1774" width="5.5703125" style="2" customWidth="1"/>
    <col min="1775" max="1775" width="29.140625" style="2" customWidth="1"/>
    <col min="1776" max="1776" width="33.85546875" style="2" customWidth="1"/>
    <col min="1777" max="1777" width="18.7109375" style="2" customWidth="1"/>
    <col min="1778" max="1778" width="14" style="2" customWidth="1"/>
    <col min="1779" max="1779" width="16.7109375" style="2" customWidth="1"/>
    <col min="1780" max="1780" width="0" style="2" hidden="1" customWidth="1"/>
    <col min="1781" max="1781" width="9.140625" style="2" customWidth="1"/>
    <col min="1782" max="2028" width="9.140625" style="2"/>
    <col min="2029" max="2029" width="0" style="2" hidden="1" customWidth="1"/>
    <col min="2030" max="2030" width="5.5703125" style="2" customWidth="1"/>
    <col min="2031" max="2031" width="29.140625" style="2" customWidth="1"/>
    <col min="2032" max="2032" width="33.85546875" style="2" customWidth="1"/>
    <col min="2033" max="2033" width="18.7109375" style="2" customWidth="1"/>
    <col min="2034" max="2034" width="14" style="2" customWidth="1"/>
    <col min="2035" max="2035" width="16.7109375" style="2" customWidth="1"/>
    <col min="2036" max="2036" width="0" style="2" hidden="1" customWidth="1"/>
    <col min="2037" max="2037" width="9.140625" style="2" customWidth="1"/>
    <col min="2038" max="2284" width="9.140625" style="2"/>
    <col min="2285" max="2285" width="0" style="2" hidden="1" customWidth="1"/>
    <col min="2286" max="2286" width="5.5703125" style="2" customWidth="1"/>
    <col min="2287" max="2287" width="29.140625" style="2" customWidth="1"/>
    <col min="2288" max="2288" width="33.85546875" style="2" customWidth="1"/>
    <col min="2289" max="2289" width="18.7109375" style="2" customWidth="1"/>
    <col min="2290" max="2290" width="14" style="2" customWidth="1"/>
    <col min="2291" max="2291" width="16.7109375" style="2" customWidth="1"/>
    <col min="2292" max="2292" width="0" style="2" hidden="1" customWidth="1"/>
    <col min="2293" max="2293" width="9.140625" style="2" customWidth="1"/>
    <col min="2294" max="2540" width="9.140625" style="2"/>
    <col min="2541" max="2541" width="0" style="2" hidden="1" customWidth="1"/>
    <col min="2542" max="2542" width="5.5703125" style="2" customWidth="1"/>
    <col min="2543" max="2543" width="29.140625" style="2" customWidth="1"/>
    <col min="2544" max="2544" width="33.85546875" style="2" customWidth="1"/>
    <col min="2545" max="2545" width="18.7109375" style="2" customWidth="1"/>
    <col min="2546" max="2546" width="14" style="2" customWidth="1"/>
    <col min="2547" max="2547" width="16.7109375" style="2" customWidth="1"/>
    <col min="2548" max="2548" width="0" style="2" hidden="1" customWidth="1"/>
    <col min="2549" max="2549" width="9.140625" style="2" customWidth="1"/>
    <col min="2550" max="2796" width="9.140625" style="2"/>
    <col min="2797" max="2797" width="0" style="2" hidden="1" customWidth="1"/>
    <col min="2798" max="2798" width="5.5703125" style="2" customWidth="1"/>
    <col min="2799" max="2799" width="29.140625" style="2" customWidth="1"/>
    <col min="2800" max="2800" width="33.85546875" style="2" customWidth="1"/>
    <col min="2801" max="2801" width="18.7109375" style="2" customWidth="1"/>
    <col min="2802" max="2802" width="14" style="2" customWidth="1"/>
    <col min="2803" max="2803" width="16.7109375" style="2" customWidth="1"/>
    <col min="2804" max="2804" width="0" style="2" hidden="1" customWidth="1"/>
    <col min="2805" max="2805" width="9.140625" style="2" customWidth="1"/>
    <col min="2806" max="3052" width="9.140625" style="2"/>
    <col min="3053" max="3053" width="0" style="2" hidden="1" customWidth="1"/>
    <col min="3054" max="3054" width="5.5703125" style="2" customWidth="1"/>
    <col min="3055" max="3055" width="29.140625" style="2" customWidth="1"/>
    <col min="3056" max="3056" width="33.85546875" style="2" customWidth="1"/>
    <col min="3057" max="3057" width="18.7109375" style="2" customWidth="1"/>
    <col min="3058" max="3058" width="14" style="2" customWidth="1"/>
    <col min="3059" max="3059" width="16.7109375" style="2" customWidth="1"/>
    <col min="3060" max="3060" width="0" style="2" hidden="1" customWidth="1"/>
    <col min="3061" max="3061" width="9.140625" style="2" customWidth="1"/>
    <col min="3062" max="3308" width="9.140625" style="2"/>
    <col min="3309" max="3309" width="0" style="2" hidden="1" customWidth="1"/>
    <col min="3310" max="3310" width="5.5703125" style="2" customWidth="1"/>
    <col min="3311" max="3311" width="29.140625" style="2" customWidth="1"/>
    <col min="3312" max="3312" width="33.85546875" style="2" customWidth="1"/>
    <col min="3313" max="3313" width="18.7109375" style="2" customWidth="1"/>
    <col min="3314" max="3314" width="14" style="2" customWidth="1"/>
    <col min="3315" max="3315" width="16.7109375" style="2" customWidth="1"/>
    <col min="3316" max="3316" width="0" style="2" hidden="1" customWidth="1"/>
    <col min="3317" max="3317" width="9.140625" style="2" customWidth="1"/>
    <col min="3318" max="3564" width="9.140625" style="2"/>
    <col min="3565" max="3565" width="0" style="2" hidden="1" customWidth="1"/>
    <col min="3566" max="3566" width="5.5703125" style="2" customWidth="1"/>
    <col min="3567" max="3567" width="29.140625" style="2" customWidth="1"/>
    <col min="3568" max="3568" width="33.85546875" style="2" customWidth="1"/>
    <col min="3569" max="3569" width="18.7109375" style="2" customWidth="1"/>
    <col min="3570" max="3570" width="14" style="2" customWidth="1"/>
    <col min="3571" max="3571" width="16.7109375" style="2" customWidth="1"/>
    <col min="3572" max="3572" width="0" style="2" hidden="1" customWidth="1"/>
    <col min="3573" max="3573" width="9.140625" style="2" customWidth="1"/>
    <col min="3574" max="3820" width="9.140625" style="2"/>
    <col min="3821" max="3821" width="0" style="2" hidden="1" customWidth="1"/>
    <col min="3822" max="3822" width="5.5703125" style="2" customWidth="1"/>
    <col min="3823" max="3823" width="29.140625" style="2" customWidth="1"/>
    <col min="3824" max="3824" width="33.85546875" style="2" customWidth="1"/>
    <col min="3825" max="3825" width="18.7109375" style="2" customWidth="1"/>
    <col min="3826" max="3826" width="14" style="2" customWidth="1"/>
    <col min="3827" max="3827" width="16.7109375" style="2" customWidth="1"/>
    <col min="3828" max="3828" width="0" style="2" hidden="1" customWidth="1"/>
    <col min="3829" max="3829" width="9.140625" style="2" customWidth="1"/>
    <col min="3830" max="4076" width="9.140625" style="2"/>
    <col min="4077" max="4077" width="0" style="2" hidden="1" customWidth="1"/>
    <col min="4078" max="4078" width="5.5703125" style="2" customWidth="1"/>
    <col min="4079" max="4079" width="29.140625" style="2" customWidth="1"/>
    <col min="4080" max="4080" width="33.85546875" style="2" customWidth="1"/>
    <col min="4081" max="4081" width="18.7109375" style="2" customWidth="1"/>
    <col min="4082" max="4082" width="14" style="2" customWidth="1"/>
    <col min="4083" max="4083" width="16.7109375" style="2" customWidth="1"/>
    <col min="4084" max="4084" width="0" style="2" hidden="1" customWidth="1"/>
    <col min="4085" max="4085" width="9.140625" style="2" customWidth="1"/>
    <col min="4086" max="4332" width="9.140625" style="2"/>
    <col min="4333" max="4333" width="0" style="2" hidden="1" customWidth="1"/>
    <col min="4334" max="4334" width="5.5703125" style="2" customWidth="1"/>
    <col min="4335" max="4335" width="29.140625" style="2" customWidth="1"/>
    <col min="4336" max="4336" width="33.85546875" style="2" customWidth="1"/>
    <col min="4337" max="4337" width="18.7109375" style="2" customWidth="1"/>
    <col min="4338" max="4338" width="14" style="2" customWidth="1"/>
    <col min="4339" max="4339" width="16.7109375" style="2" customWidth="1"/>
    <col min="4340" max="4340" width="0" style="2" hidden="1" customWidth="1"/>
    <col min="4341" max="4341" width="9.140625" style="2" customWidth="1"/>
    <col min="4342" max="4588" width="9.140625" style="2"/>
    <col min="4589" max="4589" width="0" style="2" hidden="1" customWidth="1"/>
    <col min="4590" max="4590" width="5.5703125" style="2" customWidth="1"/>
    <col min="4591" max="4591" width="29.140625" style="2" customWidth="1"/>
    <col min="4592" max="4592" width="33.85546875" style="2" customWidth="1"/>
    <col min="4593" max="4593" width="18.7109375" style="2" customWidth="1"/>
    <col min="4594" max="4594" width="14" style="2" customWidth="1"/>
    <col min="4595" max="4595" width="16.7109375" style="2" customWidth="1"/>
    <col min="4596" max="4596" width="0" style="2" hidden="1" customWidth="1"/>
    <col min="4597" max="4597" width="9.140625" style="2" customWidth="1"/>
    <col min="4598" max="4844" width="9.140625" style="2"/>
    <col min="4845" max="4845" width="0" style="2" hidden="1" customWidth="1"/>
    <col min="4846" max="4846" width="5.5703125" style="2" customWidth="1"/>
    <col min="4847" max="4847" width="29.140625" style="2" customWidth="1"/>
    <col min="4848" max="4848" width="33.85546875" style="2" customWidth="1"/>
    <col min="4849" max="4849" width="18.7109375" style="2" customWidth="1"/>
    <col min="4850" max="4850" width="14" style="2" customWidth="1"/>
    <col min="4851" max="4851" width="16.7109375" style="2" customWidth="1"/>
    <col min="4852" max="4852" width="0" style="2" hidden="1" customWidth="1"/>
    <col min="4853" max="4853" width="9.140625" style="2" customWidth="1"/>
    <col min="4854" max="5100" width="9.140625" style="2"/>
    <col min="5101" max="5101" width="0" style="2" hidden="1" customWidth="1"/>
    <col min="5102" max="5102" width="5.5703125" style="2" customWidth="1"/>
    <col min="5103" max="5103" width="29.140625" style="2" customWidth="1"/>
    <col min="5104" max="5104" width="33.85546875" style="2" customWidth="1"/>
    <col min="5105" max="5105" width="18.7109375" style="2" customWidth="1"/>
    <col min="5106" max="5106" width="14" style="2" customWidth="1"/>
    <col min="5107" max="5107" width="16.7109375" style="2" customWidth="1"/>
    <col min="5108" max="5108" width="0" style="2" hidden="1" customWidth="1"/>
    <col min="5109" max="5109" width="9.140625" style="2" customWidth="1"/>
    <col min="5110" max="5356" width="9.140625" style="2"/>
    <col min="5357" max="5357" width="0" style="2" hidden="1" customWidth="1"/>
    <col min="5358" max="5358" width="5.5703125" style="2" customWidth="1"/>
    <col min="5359" max="5359" width="29.140625" style="2" customWidth="1"/>
    <col min="5360" max="5360" width="33.85546875" style="2" customWidth="1"/>
    <col min="5361" max="5361" width="18.7109375" style="2" customWidth="1"/>
    <col min="5362" max="5362" width="14" style="2" customWidth="1"/>
    <col min="5363" max="5363" width="16.7109375" style="2" customWidth="1"/>
    <col min="5364" max="5364" width="0" style="2" hidden="1" customWidth="1"/>
    <col min="5365" max="5365" width="9.140625" style="2" customWidth="1"/>
    <col min="5366" max="5612" width="9.140625" style="2"/>
    <col min="5613" max="5613" width="0" style="2" hidden="1" customWidth="1"/>
    <col min="5614" max="5614" width="5.5703125" style="2" customWidth="1"/>
    <col min="5615" max="5615" width="29.140625" style="2" customWidth="1"/>
    <col min="5616" max="5616" width="33.85546875" style="2" customWidth="1"/>
    <col min="5617" max="5617" width="18.7109375" style="2" customWidth="1"/>
    <col min="5618" max="5618" width="14" style="2" customWidth="1"/>
    <col min="5619" max="5619" width="16.7109375" style="2" customWidth="1"/>
    <col min="5620" max="5620" width="0" style="2" hidden="1" customWidth="1"/>
    <col min="5621" max="5621" width="9.140625" style="2" customWidth="1"/>
    <col min="5622" max="5868" width="9.140625" style="2"/>
    <col min="5869" max="5869" width="0" style="2" hidden="1" customWidth="1"/>
    <col min="5870" max="5870" width="5.5703125" style="2" customWidth="1"/>
    <col min="5871" max="5871" width="29.140625" style="2" customWidth="1"/>
    <col min="5872" max="5872" width="33.85546875" style="2" customWidth="1"/>
    <col min="5873" max="5873" width="18.7109375" style="2" customWidth="1"/>
    <col min="5874" max="5874" width="14" style="2" customWidth="1"/>
    <col min="5875" max="5875" width="16.7109375" style="2" customWidth="1"/>
    <col min="5876" max="5876" width="0" style="2" hidden="1" customWidth="1"/>
    <col min="5877" max="5877" width="9.140625" style="2" customWidth="1"/>
    <col min="5878" max="6124" width="9.140625" style="2"/>
    <col min="6125" max="6125" width="0" style="2" hidden="1" customWidth="1"/>
    <col min="6126" max="6126" width="5.5703125" style="2" customWidth="1"/>
    <col min="6127" max="6127" width="29.140625" style="2" customWidth="1"/>
    <col min="6128" max="6128" width="33.85546875" style="2" customWidth="1"/>
    <col min="6129" max="6129" width="18.7109375" style="2" customWidth="1"/>
    <col min="6130" max="6130" width="14" style="2" customWidth="1"/>
    <col min="6131" max="6131" width="16.7109375" style="2" customWidth="1"/>
    <col min="6132" max="6132" width="0" style="2" hidden="1" customWidth="1"/>
    <col min="6133" max="6133" width="9.140625" style="2" customWidth="1"/>
    <col min="6134" max="6380" width="9.140625" style="2"/>
    <col min="6381" max="6381" width="0" style="2" hidden="1" customWidth="1"/>
    <col min="6382" max="6382" width="5.5703125" style="2" customWidth="1"/>
    <col min="6383" max="6383" width="29.140625" style="2" customWidth="1"/>
    <col min="6384" max="6384" width="33.85546875" style="2" customWidth="1"/>
    <col min="6385" max="6385" width="18.7109375" style="2" customWidth="1"/>
    <col min="6386" max="6386" width="14" style="2" customWidth="1"/>
    <col min="6387" max="6387" width="16.7109375" style="2" customWidth="1"/>
    <col min="6388" max="6388" width="0" style="2" hidden="1" customWidth="1"/>
    <col min="6389" max="6389" width="9.140625" style="2" customWidth="1"/>
    <col min="6390" max="6636" width="9.140625" style="2"/>
    <col min="6637" max="6637" width="0" style="2" hidden="1" customWidth="1"/>
    <col min="6638" max="6638" width="5.5703125" style="2" customWidth="1"/>
    <col min="6639" max="6639" width="29.140625" style="2" customWidth="1"/>
    <col min="6640" max="6640" width="33.85546875" style="2" customWidth="1"/>
    <col min="6641" max="6641" width="18.7109375" style="2" customWidth="1"/>
    <col min="6642" max="6642" width="14" style="2" customWidth="1"/>
    <col min="6643" max="6643" width="16.7109375" style="2" customWidth="1"/>
    <col min="6644" max="6644" width="0" style="2" hidden="1" customWidth="1"/>
    <col min="6645" max="6645" width="9.140625" style="2" customWidth="1"/>
    <col min="6646" max="6892" width="9.140625" style="2"/>
    <col min="6893" max="6893" width="0" style="2" hidden="1" customWidth="1"/>
    <col min="6894" max="6894" width="5.5703125" style="2" customWidth="1"/>
    <col min="6895" max="6895" width="29.140625" style="2" customWidth="1"/>
    <col min="6896" max="6896" width="33.85546875" style="2" customWidth="1"/>
    <col min="6897" max="6897" width="18.7109375" style="2" customWidth="1"/>
    <col min="6898" max="6898" width="14" style="2" customWidth="1"/>
    <col min="6899" max="6899" width="16.7109375" style="2" customWidth="1"/>
    <col min="6900" max="6900" width="0" style="2" hidden="1" customWidth="1"/>
    <col min="6901" max="6901" width="9.140625" style="2" customWidth="1"/>
    <col min="6902" max="7148" width="9.140625" style="2"/>
    <col min="7149" max="7149" width="0" style="2" hidden="1" customWidth="1"/>
    <col min="7150" max="7150" width="5.5703125" style="2" customWidth="1"/>
    <col min="7151" max="7151" width="29.140625" style="2" customWidth="1"/>
    <col min="7152" max="7152" width="33.85546875" style="2" customWidth="1"/>
    <col min="7153" max="7153" width="18.7109375" style="2" customWidth="1"/>
    <col min="7154" max="7154" width="14" style="2" customWidth="1"/>
    <col min="7155" max="7155" width="16.7109375" style="2" customWidth="1"/>
    <col min="7156" max="7156" width="0" style="2" hidden="1" customWidth="1"/>
    <col min="7157" max="7157" width="9.140625" style="2" customWidth="1"/>
    <col min="7158" max="7404" width="9.140625" style="2"/>
    <col min="7405" max="7405" width="0" style="2" hidden="1" customWidth="1"/>
    <col min="7406" max="7406" width="5.5703125" style="2" customWidth="1"/>
    <col min="7407" max="7407" width="29.140625" style="2" customWidth="1"/>
    <col min="7408" max="7408" width="33.85546875" style="2" customWidth="1"/>
    <col min="7409" max="7409" width="18.7109375" style="2" customWidth="1"/>
    <col min="7410" max="7410" width="14" style="2" customWidth="1"/>
    <col min="7411" max="7411" width="16.7109375" style="2" customWidth="1"/>
    <col min="7412" max="7412" width="0" style="2" hidden="1" customWidth="1"/>
    <col min="7413" max="7413" width="9.140625" style="2" customWidth="1"/>
    <col min="7414" max="7660" width="9.140625" style="2"/>
    <col min="7661" max="7661" width="0" style="2" hidden="1" customWidth="1"/>
    <col min="7662" max="7662" width="5.5703125" style="2" customWidth="1"/>
    <col min="7663" max="7663" width="29.140625" style="2" customWidth="1"/>
    <col min="7664" max="7664" width="33.85546875" style="2" customWidth="1"/>
    <col min="7665" max="7665" width="18.7109375" style="2" customWidth="1"/>
    <col min="7666" max="7666" width="14" style="2" customWidth="1"/>
    <col min="7667" max="7667" width="16.7109375" style="2" customWidth="1"/>
    <col min="7668" max="7668" width="0" style="2" hidden="1" customWidth="1"/>
    <col min="7669" max="7669" width="9.140625" style="2" customWidth="1"/>
    <col min="7670" max="7916" width="9.140625" style="2"/>
    <col min="7917" max="7917" width="0" style="2" hidden="1" customWidth="1"/>
    <col min="7918" max="7918" width="5.5703125" style="2" customWidth="1"/>
    <col min="7919" max="7919" width="29.140625" style="2" customWidth="1"/>
    <col min="7920" max="7920" width="33.85546875" style="2" customWidth="1"/>
    <col min="7921" max="7921" width="18.7109375" style="2" customWidth="1"/>
    <col min="7922" max="7922" width="14" style="2" customWidth="1"/>
    <col min="7923" max="7923" width="16.7109375" style="2" customWidth="1"/>
    <col min="7924" max="7924" width="0" style="2" hidden="1" customWidth="1"/>
    <col min="7925" max="7925" width="9.140625" style="2" customWidth="1"/>
    <col min="7926" max="8172" width="9.140625" style="2"/>
    <col min="8173" max="8173" width="0" style="2" hidden="1" customWidth="1"/>
    <col min="8174" max="8174" width="5.5703125" style="2" customWidth="1"/>
    <col min="8175" max="8175" width="29.140625" style="2" customWidth="1"/>
    <col min="8176" max="8176" width="33.85546875" style="2" customWidth="1"/>
    <col min="8177" max="8177" width="18.7109375" style="2" customWidth="1"/>
    <col min="8178" max="8178" width="14" style="2" customWidth="1"/>
    <col min="8179" max="8179" width="16.7109375" style="2" customWidth="1"/>
    <col min="8180" max="8180" width="0" style="2" hidden="1" customWidth="1"/>
    <col min="8181" max="8181" width="9.140625" style="2" customWidth="1"/>
    <col min="8182" max="8428" width="9.140625" style="2"/>
    <col min="8429" max="8429" width="0" style="2" hidden="1" customWidth="1"/>
    <col min="8430" max="8430" width="5.5703125" style="2" customWidth="1"/>
    <col min="8431" max="8431" width="29.140625" style="2" customWidth="1"/>
    <col min="8432" max="8432" width="33.85546875" style="2" customWidth="1"/>
    <col min="8433" max="8433" width="18.7109375" style="2" customWidth="1"/>
    <col min="8434" max="8434" width="14" style="2" customWidth="1"/>
    <col min="8435" max="8435" width="16.7109375" style="2" customWidth="1"/>
    <col min="8436" max="8436" width="0" style="2" hidden="1" customWidth="1"/>
    <col min="8437" max="8437" width="9.140625" style="2" customWidth="1"/>
    <col min="8438" max="8684" width="9.140625" style="2"/>
    <col min="8685" max="8685" width="0" style="2" hidden="1" customWidth="1"/>
    <col min="8686" max="8686" width="5.5703125" style="2" customWidth="1"/>
    <col min="8687" max="8687" width="29.140625" style="2" customWidth="1"/>
    <col min="8688" max="8688" width="33.85546875" style="2" customWidth="1"/>
    <col min="8689" max="8689" width="18.7109375" style="2" customWidth="1"/>
    <col min="8690" max="8690" width="14" style="2" customWidth="1"/>
    <col min="8691" max="8691" width="16.7109375" style="2" customWidth="1"/>
    <col min="8692" max="8692" width="0" style="2" hidden="1" customWidth="1"/>
    <col min="8693" max="8693" width="9.140625" style="2" customWidth="1"/>
    <col min="8694" max="8940" width="9.140625" style="2"/>
    <col min="8941" max="8941" width="0" style="2" hidden="1" customWidth="1"/>
    <col min="8942" max="8942" width="5.5703125" style="2" customWidth="1"/>
    <col min="8943" max="8943" width="29.140625" style="2" customWidth="1"/>
    <col min="8944" max="8944" width="33.85546875" style="2" customWidth="1"/>
    <col min="8945" max="8945" width="18.7109375" style="2" customWidth="1"/>
    <col min="8946" max="8946" width="14" style="2" customWidth="1"/>
    <col min="8947" max="8947" width="16.7109375" style="2" customWidth="1"/>
    <col min="8948" max="8948" width="0" style="2" hidden="1" customWidth="1"/>
    <col min="8949" max="8949" width="9.140625" style="2" customWidth="1"/>
    <col min="8950" max="9196" width="9.140625" style="2"/>
    <col min="9197" max="9197" width="0" style="2" hidden="1" customWidth="1"/>
    <col min="9198" max="9198" width="5.5703125" style="2" customWidth="1"/>
    <col min="9199" max="9199" width="29.140625" style="2" customWidth="1"/>
    <col min="9200" max="9200" width="33.85546875" style="2" customWidth="1"/>
    <col min="9201" max="9201" width="18.7109375" style="2" customWidth="1"/>
    <col min="9202" max="9202" width="14" style="2" customWidth="1"/>
    <col min="9203" max="9203" width="16.7109375" style="2" customWidth="1"/>
    <col min="9204" max="9204" width="0" style="2" hidden="1" customWidth="1"/>
    <col min="9205" max="9205" width="9.140625" style="2" customWidth="1"/>
    <col min="9206" max="9452" width="9.140625" style="2"/>
    <col min="9453" max="9453" width="0" style="2" hidden="1" customWidth="1"/>
    <col min="9454" max="9454" width="5.5703125" style="2" customWidth="1"/>
    <col min="9455" max="9455" width="29.140625" style="2" customWidth="1"/>
    <col min="9456" max="9456" width="33.85546875" style="2" customWidth="1"/>
    <col min="9457" max="9457" width="18.7109375" style="2" customWidth="1"/>
    <col min="9458" max="9458" width="14" style="2" customWidth="1"/>
    <col min="9459" max="9459" width="16.7109375" style="2" customWidth="1"/>
    <col min="9460" max="9460" width="0" style="2" hidden="1" customWidth="1"/>
    <col min="9461" max="9461" width="9.140625" style="2" customWidth="1"/>
    <col min="9462" max="9708" width="9.140625" style="2"/>
    <col min="9709" max="9709" width="0" style="2" hidden="1" customWidth="1"/>
    <col min="9710" max="9710" width="5.5703125" style="2" customWidth="1"/>
    <col min="9711" max="9711" width="29.140625" style="2" customWidth="1"/>
    <col min="9712" max="9712" width="33.85546875" style="2" customWidth="1"/>
    <col min="9713" max="9713" width="18.7109375" style="2" customWidth="1"/>
    <col min="9714" max="9714" width="14" style="2" customWidth="1"/>
    <col min="9715" max="9715" width="16.7109375" style="2" customWidth="1"/>
    <col min="9716" max="9716" width="0" style="2" hidden="1" customWidth="1"/>
    <col min="9717" max="9717" width="9.140625" style="2" customWidth="1"/>
    <col min="9718" max="9964" width="9.140625" style="2"/>
    <col min="9965" max="9965" width="0" style="2" hidden="1" customWidth="1"/>
    <col min="9966" max="9966" width="5.5703125" style="2" customWidth="1"/>
    <col min="9967" max="9967" width="29.140625" style="2" customWidth="1"/>
    <col min="9968" max="9968" width="33.85546875" style="2" customWidth="1"/>
    <col min="9969" max="9969" width="18.7109375" style="2" customWidth="1"/>
    <col min="9970" max="9970" width="14" style="2" customWidth="1"/>
    <col min="9971" max="9971" width="16.7109375" style="2" customWidth="1"/>
    <col min="9972" max="9972" width="0" style="2" hidden="1" customWidth="1"/>
    <col min="9973" max="9973" width="9.140625" style="2" customWidth="1"/>
    <col min="9974" max="10220" width="9.140625" style="2"/>
    <col min="10221" max="10221" width="0" style="2" hidden="1" customWidth="1"/>
    <col min="10222" max="10222" width="5.5703125" style="2" customWidth="1"/>
    <col min="10223" max="10223" width="29.140625" style="2" customWidth="1"/>
    <col min="10224" max="10224" width="33.85546875" style="2" customWidth="1"/>
    <col min="10225" max="10225" width="18.7109375" style="2" customWidth="1"/>
    <col min="10226" max="10226" width="14" style="2" customWidth="1"/>
    <col min="10227" max="10227" width="16.7109375" style="2" customWidth="1"/>
    <col min="10228" max="10228" width="0" style="2" hidden="1" customWidth="1"/>
    <col min="10229" max="10229" width="9.140625" style="2" customWidth="1"/>
    <col min="10230" max="10476" width="9.140625" style="2"/>
    <col min="10477" max="10477" width="0" style="2" hidden="1" customWidth="1"/>
    <col min="10478" max="10478" width="5.5703125" style="2" customWidth="1"/>
    <col min="10479" max="10479" width="29.140625" style="2" customWidth="1"/>
    <col min="10480" max="10480" width="33.85546875" style="2" customWidth="1"/>
    <col min="10481" max="10481" width="18.7109375" style="2" customWidth="1"/>
    <col min="10482" max="10482" width="14" style="2" customWidth="1"/>
    <col min="10483" max="10483" width="16.7109375" style="2" customWidth="1"/>
    <col min="10484" max="10484" width="0" style="2" hidden="1" customWidth="1"/>
    <col min="10485" max="10485" width="9.140625" style="2" customWidth="1"/>
    <col min="10486" max="10732" width="9.140625" style="2"/>
    <col min="10733" max="10733" width="0" style="2" hidden="1" customWidth="1"/>
    <col min="10734" max="10734" width="5.5703125" style="2" customWidth="1"/>
    <col min="10735" max="10735" width="29.140625" style="2" customWidth="1"/>
    <col min="10736" max="10736" width="33.85546875" style="2" customWidth="1"/>
    <col min="10737" max="10737" width="18.7109375" style="2" customWidth="1"/>
    <col min="10738" max="10738" width="14" style="2" customWidth="1"/>
    <col min="10739" max="10739" width="16.7109375" style="2" customWidth="1"/>
    <col min="10740" max="10740" width="0" style="2" hidden="1" customWidth="1"/>
    <col min="10741" max="10741" width="9.140625" style="2" customWidth="1"/>
    <col min="10742" max="10988" width="9.140625" style="2"/>
    <col min="10989" max="10989" width="0" style="2" hidden="1" customWidth="1"/>
    <col min="10990" max="10990" width="5.5703125" style="2" customWidth="1"/>
    <col min="10991" max="10991" width="29.140625" style="2" customWidth="1"/>
    <col min="10992" max="10992" width="33.85546875" style="2" customWidth="1"/>
    <col min="10993" max="10993" width="18.7109375" style="2" customWidth="1"/>
    <col min="10994" max="10994" width="14" style="2" customWidth="1"/>
    <col min="10995" max="10995" width="16.7109375" style="2" customWidth="1"/>
    <col min="10996" max="10996" width="0" style="2" hidden="1" customWidth="1"/>
    <col min="10997" max="10997" width="9.140625" style="2" customWidth="1"/>
    <col min="10998" max="11244" width="9.140625" style="2"/>
    <col min="11245" max="11245" width="0" style="2" hidden="1" customWidth="1"/>
    <col min="11246" max="11246" width="5.5703125" style="2" customWidth="1"/>
    <col min="11247" max="11247" width="29.140625" style="2" customWidth="1"/>
    <col min="11248" max="11248" width="33.85546875" style="2" customWidth="1"/>
    <col min="11249" max="11249" width="18.7109375" style="2" customWidth="1"/>
    <col min="11250" max="11250" width="14" style="2" customWidth="1"/>
    <col min="11251" max="11251" width="16.7109375" style="2" customWidth="1"/>
    <col min="11252" max="11252" width="0" style="2" hidden="1" customWidth="1"/>
    <col min="11253" max="11253" width="9.140625" style="2" customWidth="1"/>
    <col min="11254" max="11500" width="9.140625" style="2"/>
    <col min="11501" max="11501" width="0" style="2" hidden="1" customWidth="1"/>
    <col min="11502" max="11502" width="5.5703125" style="2" customWidth="1"/>
    <col min="11503" max="11503" width="29.140625" style="2" customWidth="1"/>
    <col min="11504" max="11504" width="33.85546875" style="2" customWidth="1"/>
    <col min="11505" max="11505" width="18.7109375" style="2" customWidth="1"/>
    <col min="11506" max="11506" width="14" style="2" customWidth="1"/>
    <col min="11507" max="11507" width="16.7109375" style="2" customWidth="1"/>
    <col min="11508" max="11508" width="0" style="2" hidden="1" customWidth="1"/>
    <col min="11509" max="11509" width="9.140625" style="2" customWidth="1"/>
    <col min="11510" max="11756" width="9.140625" style="2"/>
    <col min="11757" max="11757" width="0" style="2" hidden="1" customWidth="1"/>
    <col min="11758" max="11758" width="5.5703125" style="2" customWidth="1"/>
    <col min="11759" max="11759" width="29.140625" style="2" customWidth="1"/>
    <col min="11760" max="11760" width="33.85546875" style="2" customWidth="1"/>
    <col min="11761" max="11761" width="18.7109375" style="2" customWidth="1"/>
    <col min="11762" max="11762" width="14" style="2" customWidth="1"/>
    <col min="11763" max="11763" width="16.7109375" style="2" customWidth="1"/>
    <col min="11764" max="11764" width="0" style="2" hidden="1" customWidth="1"/>
    <col min="11765" max="11765" width="9.140625" style="2" customWidth="1"/>
    <col min="11766" max="12012" width="9.140625" style="2"/>
    <col min="12013" max="12013" width="0" style="2" hidden="1" customWidth="1"/>
    <col min="12014" max="12014" width="5.5703125" style="2" customWidth="1"/>
    <col min="12015" max="12015" width="29.140625" style="2" customWidth="1"/>
    <col min="12016" max="12016" width="33.85546875" style="2" customWidth="1"/>
    <col min="12017" max="12017" width="18.7109375" style="2" customWidth="1"/>
    <col min="12018" max="12018" width="14" style="2" customWidth="1"/>
    <col min="12019" max="12019" width="16.7109375" style="2" customWidth="1"/>
    <col min="12020" max="12020" width="0" style="2" hidden="1" customWidth="1"/>
    <col min="12021" max="12021" width="9.140625" style="2" customWidth="1"/>
    <col min="12022" max="12268" width="9.140625" style="2"/>
    <col min="12269" max="12269" width="0" style="2" hidden="1" customWidth="1"/>
    <col min="12270" max="12270" width="5.5703125" style="2" customWidth="1"/>
    <col min="12271" max="12271" width="29.140625" style="2" customWidth="1"/>
    <col min="12272" max="12272" width="33.85546875" style="2" customWidth="1"/>
    <col min="12273" max="12273" width="18.7109375" style="2" customWidth="1"/>
    <col min="12274" max="12274" width="14" style="2" customWidth="1"/>
    <col min="12275" max="12275" width="16.7109375" style="2" customWidth="1"/>
    <col min="12276" max="12276" width="0" style="2" hidden="1" customWidth="1"/>
    <col min="12277" max="12277" width="9.140625" style="2" customWidth="1"/>
    <col min="12278" max="12524" width="9.140625" style="2"/>
    <col min="12525" max="12525" width="0" style="2" hidden="1" customWidth="1"/>
    <col min="12526" max="12526" width="5.5703125" style="2" customWidth="1"/>
    <col min="12527" max="12527" width="29.140625" style="2" customWidth="1"/>
    <col min="12528" max="12528" width="33.85546875" style="2" customWidth="1"/>
    <col min="12529" max="12529" width="18.7109375" style="2" customWidth="1"/>
    <col min="12530" max="12530" width="14" style="2" customWidth="1"/>
    <col min="12531" max="12531" width="16.7109375" style="2" customWidth="1"/>
    <col min="12532" max="12532" width="0" style="2" hidden="1" customWidth="1"/>
    <col min="12533" max="12533" width="9.140625" style="2" customWidth="1"/>
    <col min="12534" max="12780" width="9.140625" style="2"/>
    <col min="12781" max="12781" width="0" style="2" hidden="1" customWidth="1"/>
    <col min="12782" max="12782" width="5.5703125" style="2" customWidth="1"/>
    <col min="12783" max="12783" width="29.140625" style="2" customWidth="1"/>
    <col min="12784" max="12784" width="33.85546875" style="2" customWidth="1"/>
    <col min="12785" max="12785" width="18.7109375" style="2" customWidth="1"/>
    <col min="12786" max="12786" width="14" style="2" customWidth="1"/>
    <col min="12787" max="12787" width="16.7109375" style="2" customWidth="1"/>
    <col min="12788" max="12788" width="0" style="2" hidden="1" customWidth="1"/>
    <col min="12789" max="12789" width="9.140625" style="2" customWidth="1"/>
    <col min="12790" max="13036" width="9.140625" style="2"/>
    <col min="13037" max="13037" width="0" style="2" hidden="1" customWidth="1"/>
    <col min="13038" max="13038" width="5.5703125" style="2" customWidth="1"/>
    <col min="13039" max="13039" width="29.140625" style="2" customWidth="1"/>
    <col min="13040" max="13040" width="33.85546875" style="2" customWidth="1"/>
    <col min="13041" max="13041" width="18.7109375" style="2" customWidth="1"/>
    <col min="13042" max="13042" width="14" style="2" customWidth="1"/>
    <col min="13043" max="13043" width="16.7109375" style="2" customWidth="1"/>
    <col min="13044" max="13044" width="0" style="2" hidden="1" customWidth="1"/>
    <col min="13045" max="13045" width="9.140625" style="2" customWidth="1"/>
    <col min="13046" max="13292" width="9.140625" style="2"/>
    <col min="13293" max="13293" width="0" style="2" hidden="1" customWidth="1"/>
    <col min="13294" max="13294" width="5.5703125" style="2" customWidth="1"/>
    <col min="13295" max="13295" width="29.140625" style="2" customWidth="1"/>
    <col min="13296" max="13296" width="33.85546875" style="2" customWidth="1"/>
    <col min="13297" max="13297" width="18.7109375" style="2" customWidth="1"/>
    <col min="13298" max="13298" width="14" style="2" customWidth="1"/>
    <col min="13299" max="13299" width="16.7109375" style="2" customWidth="1"/>
    <col min="13300" max="13300" width="0" style="2" hidden="1" customWidth="1"/>
    <col min="13301" max="13301" width="9.140625" style="2" customWidth="1"/>
    <col min="13302" max="13548" width="9.140625" style="2"/>
    <col min="13549" max="13549" width="0" style="2" hidden="1" customWidth="1"/>
    <col min="13550" max="13550" width="5.5703125" style="2" customWidth="1"/>
    <col min="13551" max="13551" width="29.140625" style="2" customWidth="1"/>
    <col min="13552" max="13552" width="33.85546875" style="2" customWidth="1"/>
    <col min="13553" max="13553" width="18.7109375" style="2" customWidth="1"/>
    <col min="13554" max="13554" width="14" style="2" customWidth="1"/>
    <col min="13555" max="13555" width="16.7109375" style="2" customWidth="1"/>
    <col min="13556" max="13556" width="0" style="2" hidden="1" customWidth="1"/>
    <col min="13557" max="13557" width="9.140625" style="2" customWidth="1"/>
    <col min="13558" max="13804" width="9.140625" style="2"/>
    <col min="13805" max="13805" width="0" style="2" hidden="1" customWidth="1"/>
    <col min="13806" max="13806" width="5.5703125" style="2" customWidth="1"/>
    <col min="13807" max="13807" width="29.140625" style="2" customWidth="1"/>
    <col min="13808" max="13808" width="33.85546875" style="2" customWidth="1"/>
    <col min="13809" max="13809" width="18.7109375" style="2" customWidth="1"/>
    <col min="13810" max="13810" width="14" style="2" customWidth="1"/>
    <col min="13811" max="13811" width="16.7109375" style="2" customWidth="1"/>
    <col min="13812" max="13812" width="0" style="2" hidden="1" customWidth="1"/>
    <col min="13813" max="13813" width="9.140625" style="2" customWidth="1"/>
    <col min="13814" max="14060" width="9.140625" style="2"/>
    <col min="14061" max="14061" width="0" style="2" hidden="1" customWidth="1"/>
    <col min="14062" max="14062" width="5.5703125" style="2" customWidth="1"/>
    <col min="14063" max="14063" width="29.140625" style="2" customWidth="1"/>
    <col min="14064" max="14064" width="33.85546875" style="2" customWidth="1"/>
    <col min="14065" max="14065" width="18.7109375" style="2" customWidth="1"/>
    <col min="14066" max="14066" width="14" style="2" customWidth="1"/>
    <col min="14067" max="14067" width="16.7109375" style="2" customWidth="1"/>
    <col min="14068" max="14068" width="0" style="2" hidden="1" customWidth="1"/>
    <col min="14069" max="14069" width="9.140625" style="2" customWidth="1"/>
    <col min="14070" max="14316" width="9.140625" style="2"/>
    <col min="14317" max="14317" width="0" style="2" hidden="1" customWidth="1"/>
    <col min="14318" max="14318" width="5.5703125" style="2" customWidth="1"/>
    <col min="14319" max="14319" width="29.140625" style="2" customWidth="1"/>
    <col min="14320" max="14320" width="33.85546875" style="2" customWidth="1"/>
    <col min="14321" max="14321" width="18.7109375" style="2" customWidth="1"/>
    <col min="14322" max="14322" width="14" style="2" customWidth="1"/>
    <col min="14323" max="14323" width="16.7109375" style="2" customWidth="1"/>
    <col min="14324" max="14324" width="0" style="2" hidden="1" customWidth="1"/>
    <col min="14325" max="14325" width="9.140625" style="2" customWidth="1"/>
    <col min="14326" max="14572" width="9.140625" style="2"/>
    <col min="14573" max="14573" width="0" style="2" hidden="1" customWidth="1"/>
    <col min="14574" max="14574" width="5.5703125" style="2" customWidth="1"/>
    <col min="14575" max="14575" width="29.140625" style="2" customWidth="1"/>
    <col min="14576" max="14576" width="33.85546875" style="2" customWidth="1"/>
    <col min="14577" max="14577" width="18.7109375" style="2" customWidth="1"/>
    <col min="14578" max="14578" width="14" style="2" customWidth="1"/>
    <col min="14579" max="14579" width="16.7109375" style="2" customWidth="1"/>
    <col min="14580" max="14580" width="0" style="2" hidden="1" customWidth="1"/>
    <col min="14581" max="14581" width="9.140625" style="2" customWidth="1"/>
    <col min="14582" max="14828" width="9.140625" style="2"/>
    <col min="14829" max="14829" width="0" style="2" hidden="1" customWidth="1"/>
    <col min="14830" max="14830" width="5.5703125" style="2" customWidth="1"/>
    <col min="14831" max="14831" width="29.140625" style="2" customWidth="1"/>
    <col min="14832" max="14832" width="33.85546875" style="2" customWidth="1"/>
    <col min="14833" max="14833" width="18.7109375" style="2" customWidth="1"/>
    <col min="14834" max="14834" width="14" style="2" customWidth="1"/>
    <col min="14835" max="14835" width="16.7109375" style="2" customWidth="1"/>
    <col min="14836" max="14836" width="0" style="2" hidden="1" customWidth="1"/>
    <col min="14837" max="14837" width="9.140625" style="2" customWidth="1"/>
    <col min="14838" max="15084" width="9.140625" style="2"/>
    <col min="15085" max="15085" width="0" style="2" hidden="1" customWidth="1"/>
    <col min="15086" max="15086" width="5.5703125" style="2" customWidth="1"/>
    <col min="15087" max="15087" width="29.140625" style="2" customWidth="1"/>
    <col min="15088" max="15088" width="33.85546875" style="2" customWidth="1"/>
    <col min="15089" max="15089" width="18.7109375" style="2" customWidth="1"/>
    <col min="15090" max="15090" width="14" style="2" customWidth="1"/>
    <col min="15091" max="15091" width="16.7109375" style="2" customWidth="1"/>
    <col min="15092" max="15092" width="0" style="2" hidden="1" customWidth="1"/>
    <col min="15093" max="15093" width="9.140625" style="2" customWidth="1"/>
    <col min="15094" max="15340" width="9.140625" style="2"/>
    <col min="15341" max="15341" width="0" style="2" hidden="1" customWidth="1"/>
    <col min="15342" max="15342" width="5.5703125" style="2" customWidth="1"/>
    <col min="15343" max="15343" width="29.140625" style="2" customWidth="1"/>
    <col min="15344" max="15344" width="33.85546875" style="2" customWidth="1"/>
    <col min="15345" max="15345" width="18.7109375" style="2" customWidth="1"/>
    <col min="15346" max="15346" width="14" style="2" customWidth="1"/>
    <col min="15347" max="15347" width="16.7109375" style="2" customWidth="1"/>
    <col min="15348" max="15348" width="0" style="2" hidden="1" customWidth="1"/>
    <col min="15349" max="15349" width="9.140625" style="2" customWidth="1"/>
    <col min="15350" max="15596" width="9.140625" style="2"/>
    <col min="15597" max="15597" width="0" style="2" hidden="1" customWidth="1"/>
    <col min="15598" max="15598" width="5.5703125" style="2" customWidth="1"/>
    <col min="15599" max="15599" width="29.140625" style="2" customWidth="1"/>
    <col min="15600" max="15600" width="33.85546875" style="2" customWidth="1"/>
    <col min="15601" max="15601" width="18.7109375" style="2" customWidth="1"/>
    <col min="15602" max="15602" width="14" style="2" customWidth="1"/>
    <col min="15603" max="15603" width="16.7109375" style="2" customWidth="1"/>
    <col min="15604" max="15604" width="0" style="2" hidden="1" customWidth="1"/>
    <col min="15605" max="15605" width="9.140625" style="2" customWidth="1"/>
    <col min="15606" max="15852" width="9.140625" style="2"/>
    <col min="15853" max="15853" width="0" style="2" hidden="1" customWidth="1"/>
    <col min="15854" max="15854" width="5.5703125" style="2" customWidth="1"/>
    <col min="15855" max="15855" width="29.140625" style="2" customWidth="1"/>
    <col min="15856" max="15856" width="33.85546875" style="2" customWidth="1"/>
    <col min="15857" max="15857" width="18.7109375" style="2" customWidth="1"/>
    <col min="15858" max="15858" width="14" style="2" customWidth="1"/>
    <col min="15859" max="15859" width="16.7109375" style="2" customWidth="1"/>
    <col min="15860" max="15860" width="0" style="2" hidden="1" customWidth="1"/>
    <col min="15861" max="15861" width="9.140625" style="2" customWidth="1"/>
    <col min="15862" max="16108" width="9.140625" style="2"/>
    <col min="16109" max="16109" width="0" style="2" hidden="1" customWidth="1"/>
    <col min="16110" max="16110" width="5.5703125" style="2" customWidth="1"/>
    <col min="16111" max="16111" width="29.140625" style="2" customWidth="1"/>
    <col min="16112" max="16112" width="33.85546875" style="2" customWidth="1"/>
    <col min="16113" max="16113" width="18.7109375" style="2" customWidth="1"/>
    <col min="16114" max="16114" width="14" style="2" customWidth="1"/>
    <col min="16115" max="16115" width="16.7109375" style="2" customWidth="1"/>
    <col min="16116" max="16116" width="0" style="2" hidden="1" customWidth="1"/>
    <col min="16117" max="16117" width="9.140625" style="2" customWidth="1"/>
    <col min="16118" max="16384" width="9.140625" style="2"/>
  </cols>
  <sheetData>
    <row r="2" spans="2:11" ht="55.5" customHeight="1" x14ac:dyDescent="0.25">
      <c r="B2" s="28" t="s">
        <v>76</v>
      </c>
      <c r="C2" s="29"/>
      <c r="D2" s="29"/>
      <c r="E2" s="29"/>
      <c r="F2" s="29"/>
      <c r="G2" s="29"/>
      <c r="H2" s="29"/>
      <c r="I2" s="29"/>
      <c r="J2" s="29"/>
    </row>
    <row r="3" spans="2:11" ht="16.5" customHeight="1" x14ac:dyDescent="0.25">
      <c r="B3" s="3"/>
      <c r="C3" s="28"/>
      <c r="D3" s="29"/>
      <c r="E3" s="29"/>
      <c r="F3" s="29"/>
      <c r="G3" s="29"/>
      <c r="H3" s="29"/>
      <c r="I3" s="29"/>
      <c r="J3" s="29"/>
    </row>
    <row r="4" spans="2:11" ht="26.25" customHeight="1" x14ac:dyDescent="0.3">
      <c r="B4" s="30" t="s">
        <v>0</v>
      </c>
      <c r="C4" s="32" t="s">
        <v>1</v>
      </c>
      <c r="D4" s="32" t="s">
        <v>2</v>
      </c>
      <c r="E4" s="36" t="s">
        <v>15</v>
      </c>
      <c r="F4" s="37"/>
      <c r="G4" s="22" t="s">
        <v>16</v>
      </c>
      <c r="H4" s="22" t="s">
        <v>17</v>
      </c>
      <c r="I4" s="34" t="s">
        <v>14</v>
      </c>
      <c r="J4" s="35"/>
    </row>
    <row r="5" spans="2:11" ht="35.25" customHeight="1" x14ac:dyDescent="0.25">
      <c r="B5" s="31"/>
      <c r="C5" s="33"/>
      <c r="D5" s="33"/>
      <c r="E5" s="4" t="s">
        <v>12</v>
      </c>
      <c r="F5" s="4" t="s">
        <v>13</v>
      </c>
      <c r="G5" s="4" t="s">
        <v>12</v>
      </c>
      <c r="H5" s="4" t="s">
        <v>12</v>
      </c>
      <c r="I5" s="4" t="s">
        <v>12</v>
      </c>
      <c r="J5" s="4" t="s">
        <v>13</v>
      </c>
    </row>
    <row r="7" spans="2:11" ht="25.5" customHeight="1" x14ac:dyDescent="0.45">
      <c r="B7" s="39" t="s">
        <v>46</v>
      </c>
      <c r="C7" s="40"/>
      <c r="D7" s="40"/>
      <c r="E7" s="40"/>
      <c r="F7" s="40"/>
      <c r="G7" s="40"/>
      <c r="H7" s="40"/>
      <c r="I7" s="40"/>
      <c r="J7" s="40"/>
    </row>
    <row r="8" spans="2:11" ht="36.75" customHeight="1" x14ac:dyDescent="0.25">
      <c r="B8" s="5" t="s">
        <v>3</v>
      </c>
      <c r="C8" s="41" t="s">
        <v>38</v>
      </c>
      <c r="D8" s="42"/>
      <c r="E8" s="5"/>
      <c r="F8" s="5"/>
      <c r="G8" s="5"/>
      <c r="H8" s="5"/>
      <c r="I8" s="5"/>
      <c r="J8" s="5"/>
    </row>
    <row r="9" spans="2:11" ht="31.5" customHeight="1" x14ac:dyDescent="0.25">
      <c r="B9" s="6">
        <v>1</v>
      </c>
      <c r="C9" s="7" t="s">
        <v>10</v>
      </c>
      <c r="D9" s="7" t="s">
        <v>11</v>
      </c>
      <c r="E9" s="1">
        <v>2272.7199999999998</v>
      </c>
      <c r="F9" s="1">
        <v>0</v>
      </c>
      <c r="G9" s="1">
        <v>0</v>
      </c>
      <c r="H9" s="1">
        <v>0</v>
      </c>
      <c r="I9" s="9">
        <f t="shared" ref="I9:I17" si="0">E9+G9+H9</f>
        <v>2272.7199999999998</v>
      </c>
      <c r="J9" s="9">
        <f>F9</f>
        <v>0</v>
      </c>
    </row>
    <row r="10" spans="2:11" ht="33" x14ac:dyDescent="0.25">
      <c r="B10" s="6">
        <v>2</v>
      </c>
      <c r="C10" s="7" t="s">
        <v>4</v>
      </c>
      <c r="D10" s="7" t="s">
        <v>11</v>
      </c>
      <c r="E10" s="1">
        <v>2974.95</v>
      </c>
      <c r="F10" s="1">
        <v>0</v>
      </c>
      <c r="G10" s="1">
        <v>5950</v>
      </c>
      <c r="H10" s="1">
        <f>2975+2975</f>
        <v>5950</v>
      </c>
      <c r="I10" s="9">
        <f t="shared" si="0"/>
        <v>14874.95</v>
      </c>
      <c r="J10" s="9">
        <f t="shared" ref="J10:J17" si="1">F10</f>
        <v>0</v>
      </c>
    </row>
    <row r="11" spans="2:11" ht="33" x14ac:dyDescent="0.25">
      <c r="B11" s="6">
        <v>3</v>
      </c>
      <c r="C11" s="7" t="s">
        <v>4</v>
      </c>
      <c r="D11" s="7" t="s">
        <v>19</v>
      </c>
      <c r="E11" s="1">
        <v>1622.72</v>
      </c>
      <c r="F11" s="1">
        <v>0</v>
      </c>
      <c r="G11" s="1">
        <v>0</v>
      </c>
      <c r="H11" s="1">
        <v>0</v>
      </c>
      <c r="I11" s="9">
        <f t="shared" si="0"/>
        <v>1622.72</v>
      </c>
      <c r="J11" s="9">
        <f t="shared" si="1"/>
        <v>0</v>
      </c>
    </row>
    <row r="12" spans="2:11" ht="36" customHeight="1" x14ac:dyDescent="0.25">
      <c r="B12" s="6">
        <v>4</v>
      </c>
      <c r="C12" s="7" t="s">
        <v>5</v>
      </c>
      <c r="D12" s="7" t="s">
        <v>6</v>
      </c>
      <c r="E12" s="1">
        <v>2120</v>
      </c>
      <c r="F12" s="1">
        <v>0</v>
      </c>
      <c r="G12" s="1">
        <v>0</v>
      </c>
      <c r="H12" s="1">
        <v>0</v>
      </c>
      <c r="I12" s="9">
        <f t="shared" si="0"/>
        <v>2120</v>
      </c>
      <c r="J12" s="9">
        <f t="shared" si="1"/>
        <v>0</v>
      </c>
    </row>
    <row r="13" spans="2:11" ht="31.5" customHeight="1" x14ac:dyDescent="0.25">
      <c r="B13" s="6">
        <v>5</v>
      </c>
      <c r="C13" s="7" t="s">
        <v>5</v>
      </c>
      <c r="D13" s="7" t="s">
        <v>7</v>
      </c>
      <c r="E13" s="1">
        <v>5035</v>
      </c>
      <c r="F13" s="1">
        <v>0</v>
      </c>
      <c r="G13" s="1">
        <v>5830</v>
      </c>
      <c r="H13" s="1">
        <f>2915+2855</f>
        <v>5770</v>
      </c>
      <c r="I13" s="9">
        <f t="shared" si="0"/>
        <v>16635</v>
      </c>
      <c r="J13" s="9">
        <f t="shared" si="1"/>
        <v>0</v>
      </c>
    </row>
    <row r="14" spans="2:11" ht="31.5" customHeight="1" x14ac:dyDescent="0.25">
      <c r="B14" s="6">
        <v>6</v>
      </c>
      <c r="C14" s="7" t="s">
        <v>5</v>
      </c>
      <c r="D14" s="7" t="s">
        <v>18</v>
      </c>
      <c r="E14" s="1">
        <v>2120</v>
      </c>
      <c r="F14" s="1">
        <v>0</v>
      </c>
      <c r="G14" s="1">
        <v>0</v>
      </c>
      <c r="H14" s="1">
        <v>0</v>
      </c>
      <c r="I14" s="9">
        <f t="shared" si="0"/>
        <v>2120</v>
      </c>
      <c r="J14" s="9">
        <f t="shared" si="1"/>
        <v>0</v>
      </c>
      <c r="K14" s="10"/>
    </row>
    <row r="15" spans="2:11" ht="31.5" customHeight="1" x14ac:dyDescent="0.25">
      <c r="B15" s="6">
        <v>7</v>
      </c>
      <c r="C15" s="7" t="s">
        <v>49</v>
      </c>
      <c r="D15" s="7" t="s">
        <v>47</v>
      </c>
      <c r="E15" s="1">
        <v>5035</v>
      </c>
      <c r="F15" s="1">
        <v>0</v>
      </c>
      <c r="G15" s="1">
        <v>5830</v>
      </c>
      <c r="H15" s="1">
        <f>2915+2825</f>
        <v>5740</v>
      </c>
      <c r="I15" s="9">
        <f t="shared" si="0"/>
        <v>16605</v>
      </c>
      <c r="J15" s="9">
        <f t="shared" si="1"/>
        <v>0</v>
      </c>
    </row>
    <row r="16" spans="2:11" ht="31.5" customHeight="1" x14ac:dyDescent="0.25">
      <c r="B16" s="6">
        <v>8</v>
      </c>
      <c r="C16" s="7" t="s">
        <v>49</v>
      </c>
      <c r="D16" s="7" t="s">
        <v>48</v>
      </c>
      <c r="E16" s="1">
        <v>2120</v>
      </c>
      <c r="F16" s="1">
        <v>0</v>
      </c>
      <c r="G16" s="1">
        <v>0</v>
      </c>
      <c r="H16" s="1">
        <v>0</v>
      </c>
      <c r="I16" s="9">
        <f t="shared" si="0"/>
        <v>2120</v>
      </c>
      <c r="J16" s="9">
        <f t="shared" si="1"/>
        <v>0</v>
      </c>
      <c r="K16" s="10"/>
    </row>
    <row r="17" spans="2:11" ht="31.5" customHeight="1" x14ac:dyDescent="0.25">
      <c r="B17" s="6">
        <v>9</v>
      </c>
      <c r="C17" s="7" t="s">
        <v>5</v>
      </c>
      <c r="D17" s="7" t="s">
        <v>63</v>
      </c>
      <c r="E17" s="1">
        <v>2915</v>
      </c>
      <c r="F17" s="1"/>
      <c r="G17" s="1">
        <v>5830</v>
      </c>
      <c r="H17" s="1">
        <f>2915+2825</f>
        <v>5740</v>
      </c>
      <c r="I17" s="9">
        <f t="shared" si="0"/>
        <v>14485</v>
      </c>
      <c r="J17" s="9">
        <f t="shared" si="1"/>
        <v>0</v>
      </c>
      <c r="K17" s="10"/>
    </row>
    <row r="18" spans="2:11" s="11" customFormat="1" ht="24.75" customHeight="1" x14ac:dyDescent="0.3">
      <c r="E18" s="26">
        <f>E17+E16+E15+E14+E13+E12+E11+E10+E9</f>
        <v>26215.390000000003</v>
      </c>
      <c r="F18" s="26">
        <f t="shared" ref="F18" si="2">SUM(F9:F14)</f>
        <v>0</v>
      </c>
      <c r="G18" s="26">
        <f>SUM(G9:G17)</f>
        <v>23440</v>
      </c>
      <c r="H18" s="26">
        <f>SUM(H9:H17)</f>
        <v>23200</v>
      </c>
      <c r="I18" s="26">
        <f>SUM(I9:I17)</f>
        <v>72855.39</v>
      </c>
      <c r="J18" s="9"/>
    </row>
    <row r="19" spans="2:11" ht="30.75" customHeight="1" x14ac:dyDescent="0.25">
      <c r="B19" s="5" t="s">
        <v>8</v>
      </c>
      <c r="C19" s="43" t="s">
        <v>24</v>
      </c>
      <c r="D19" s="44"/>
      <c r="E19" s="45"/>
      <c r="F19" s="45"/>
      <c r="G19" s="45"/>
      <c r="H19" s="45"/>
      <c r="I19" s="45"/>
      <c r="J19" s="45"/>
    </row>
    <row r="20" spans="2:11" ht="33" x14ac:dyDescent="0.25">
      <c r="B20" s="6">
        <v>1</v>
      </c>
      <c r="C20" s="7" t="s">
        <v>20</v>
      </c>
      <c r="D20" s="7" t="s">
        <v>33</v>
      </c>
      <c r="E20" s="1">
        <v>3600</v>
      </c>
      <c r="F20" s="1"/>
      <c r="G20" s="1">
        <v>4400</v>
      </c>
      <c r="H20" s="1">
        <v>2200</v>
      </c>
      <c r="I20" s="9">
        <f t="shared" ref="I20:I38" si="3">E20+G20+H20</f>
        <v>10200</v>
      </c>
      <c r="J20" s="9">
        <f>F20</f>
        <v>0</v>
      </c>
    </row>
    <row r="21" spans="2:11" ht="33" x14ac:dyDescent="0.25">
      <c r="B21" s="6">
        <v>3</v>
      </c>
      <c r="C21" s="7" t="s">
        <v>21</v>
      </c>
      <c r="D21" s="7" t="s">
        <v>68</v>
      </c>
      <c r="E21" s="1">
        <v>4400</v>
      </c>
      <c r="F21" s="1"/>
      <c r="G21" s="1">
        <v>4400</v>
      </c>
      <c r="H21" s="1">
        <f>2200+2080</f>
        <v>4280</v>
      </c>
      <c r="I21" s="9">
        <f t="shared" si="3"/>
        <v>13080</v>
      </c>
      <c r="J21" s="9">
        <f t="shared" ref="J21:J38" si="4">F21</f>
        <v>0</v>
      </c>
    </row>
    <row r="22" spans="2:11" ht="33" x14ac:dyDescent="0.25">
      <c r="B22" s="6">
        <v>4</v>
      </c>
      <c r="C22" s="7" t="s">
        <v>21</v>
      </c>
      <c r="D22" s="7" t="s">
        <v>31</v>
      </c>
      <c r="E22" s="1">
        <v>4400</v>
      </c>
      <c r="F22" s="1"/>
      <c r="G22" s="1">
        <v>4400</v>
      </c>
      <c r="H22" s="1">
        <f>2200+2200</f>
        <v>4400</v>
      </c>
      <c r="I22" s="9">
        <f t="shared" si="3"/>
        <v>13200</v>
      </c>
      <c r="J22" s="9">
        <f t="shared" si="4"/>
        <v>0</v>
      </c>
    </row>
    <row r="23" spans="2:11" ht="33.75" customHeight="1" x14ac:dyDescent="0.25">
      <c r="B23" s="6">
        <v>7</v>
      </c>
      <c r="C23" s="7" t="s">
        <v>21</v>
      </c>
      <c r="D23" s="7" t="s">
        <v>69</v>
      </c>
      <c r="E23" s="1">
        <v>4400</v>
      </c>
      <c r="F23" s="1"/>
      <c r="G23" s="1">
        <v>4400</v>
      </c>
      <c r="H23" s="1">
        <f>2200+1800</f>
        <v>4000</v>
      </c>
      <c r="I23" s="9">
        <f t="shared" si="3"/>
        <v>12800</v>
      </c>
      <c r="J23" s="9">
        <f t="shared" si="4"/>
        <v>0</v>
      </c>
    </row>
    <row r="24" spans="2:11" ht="33" x14ac:dyDescent="0.25">
      <c r="B24" s="6">
        <v>11</v>
      </c>
      <c r="C24" s="7" t="s">
        <v>21</v>
      </c>
      <c r="D24" s="7" t="s">
        <v>70</v>
      </c>
      <c r="E24" s="1">
        <v>4400</v>
      </c>
      <c r="F24" s="1"/>
      <c r="G24" s="1">
        <v>6600</v>
      </c>
      <c r="H24" s="1">
        <f>0+2080</f>
        <v>2080</v>
      </c>
      <c r="I24" s="9">
        <f t="shared" si="3"/>
        <v>13080</v>
      </c>
      <c r="J24" s="9">
        <f t="shared" si="4"/>
        <v>0</v>
      </c>
    </row>
    <row r="25" spans="2:11" ht="33" x14ac:dyDescent="0.25">
      <c r="B25" s="6">
        <v>12</v>
      </c>
      <c r="C25" s="7" t="s">
        <v>21</v>
      </c>
      <c r="D25" s="12" t="s">
        <v>75</v>
      </c>
      <c r="E25" s="1">
        <v>5000</v>
      </c>
      <c r="F25" s="1"/>
      <c r="G25" s="1">
        <v>3800</v>
      </c>
      <c r="H25" s="1">
        <f>2200+1800</f>
        <v>4000</v>
      </c>
      <c r="I25" s="9">
        <f t="shared" si="3"/>
        <v>12800</v>
      </c>
      <c r="J25" s="9">
        <f t="shared" si="4"/>
        <v>0</v>
      </c>
    </row>
    <row r="26" spans="2:11" ht="33" x14ac:dyDescent="0.25">
      <c r="B26" s="6">
        <v>14</v>
      </c>
      <c r="C26" s="7" t="s">
        <v>21</v>
      </c>
      <c r="D26" s="7" t="s">
        <v>67</v>
      </c>
      <c r="E26" s="1">
        <v>4400</v>
      </c>
      <c r="F26" s="1"/>
      <c r="G26" s="1">
        <v>6600</v>
      </c>
      <c r="H26" s="1">
        <v>0</v>
      </c>
      <c r="I26" s="9">
        <f t="shared" si="3"/>
        <v>11000</v>
      </c>
      <c r="J26" s="9">
        <f t="shared" si="4"/>
        <v>0</v>
      </c>
    </row>
    <row r="27" spans="2:11" ht="34.5" customHeight="1" x14ac:dyDescent="0.25">
      <c r="B27" s="6">
        <v>15</v>
      </c>
      <c r="C27" s="7" t="s">
        <v>54</v>
      </c>
      <c r="D27" s="7" t="s">
        <v>56</v>
      </c>
      <c r="E27" s="1">
        <v>3400</v>
      </c>
      <c r="F27" s="1"/>
      <c r="G27" s="1">
        <v>4400</v>
      </c>
      <c r="H27" s="1">
        <f>2200+2200</f>
        <v>4400</v>
      </c>
      <c r="I27" s="9">
        <f t="shared" si="3"/>
        <v>12200</v>
      </c>
      <c r="J27" s="9">
        <f t="shared" si="4"/>
        <v>0</v>
      </c>
    </row>
    <row r="28" spans="2:11" ht="31.5" customHeight="1" x14ac:dyDescent="0.25">
      <c r="B28" s="6">
        <v>16</v>
      </c>
      <c r="C28" s="7" t="s">
        <v>21</v>
      </c>
      <c r="D28" s="7" t="s">
        <v>65</v>
      </c>
      <c r="E28" s="1"/>
      <c r="F28" s="1"/>
      <c r="G28" s="1"/>
      <c r="H28" s="1">
        <v>2200</v>
      </c>
      <c r="I28" s="9">
        <f t="shared" si="3"/>
        <v>2200</v>
      </c>
      <c r="J28" s="9">
        <f t="shared" si="4"/>
        <v>0</v>
      </c>
    </row>
    <row r="29" spans="2:11" ht="31.5" customHeight="1" x14ac:dyDescent="0.25">
      <c r="B29" s="6">
        <v>17</v>
      </c>
      <c r="C29" s="7" t="s">
        <v>62</v>
      </c>
      <c r="D29" s="7" t="s">
        <v>64</v>
      </c>
      <c r="E29" s="1">
        <v>3800</v>
      </c>
      <c r="F29" s="1"/>
      <c r="G29" s="1">
        <v>4750</v>
      </c>
      <c r="H29" s="1">
        <v>950</v>
      </c>
      <c r="I29" s="9">
        <f t="shared" si="3"/>
        <v>9500</v>
      </c>
      <c r="J29" s="9">
        <f t="shared" si="4"/>
        <v>0</v>
      </c>
    </row>
    <row r="30" spans="2:11" ht="28.5" customHeight="1" x14ac:dyDescent="0.25">
      <c r="B30" s="6">
        <v>18</v>
      </c>
      <c r="C30" s="7" t="s">
        <v>62</v>
      </c>
      <c r="D30" s="7" t="s">
        <v>73</v>
      </c>
      <c r="E30" s="1">
        <v>3800</v>
      </c>
      <c r="F30" s="1"/>
      <c r="G30" s="1">
        <v>3800</v>
      </c>
      <c r="H30" s="1">
        <f>1900+1800</f>
        <v>3700</v>
      </c>
      <c r="I30" s="9">
        <f t="shared" si="3"/>
        <v>11300</v>
      </c>
      <c r="J30" s="9">
        <f t="shared" si="4"/>
        <v>0</v>
      </c>
    </row>
    <row r="31" spans="2:11" ht="30" customHeight="1" x14ac:dyDescent="0.25">
      <c r="B31" s="6">
        <v>19</v>
      </c>
      <c r="C31" s="7" t="s">
        <v>22</v>
      </c>
      <c r="D31" s="7" t="s">
        <v>74</v>
      </c>
      <c r="E31" s="1">
        <v>3200</v>
      </c>
      <c r="F31" s="1"/>
      <c r="G31" s="1">
        <v>3200</v>
      </c>
      <c r="H31" s="1">
        <v>1600</v>
      </c>
      <c r="I31" s="9">
        <f t="shared" si="3"/>
        <v>8000</v>
      </c>
      <c r="J31" s="9">
        <f t="shared" si="4"/>
        <v>0</v>
      </c>
    </row>
    <row r="32" spans="2:11" ht="31.5" customHeight="1" x14ac:dyDescent="0.25">
      <c r="B32" s="6">
        <v>21</v>
      </c>
      <c r="C32" s="7" t="s">
        <v>22</v>
      </c>
      <c r="D32" s="7" t="s">
        <v>40</v>
      </c>
      <c r="E32" s="1">
        <v>3600</v>
      </c>
      <c r="F32" s="1"/>
      <c r="G32" s="1">
        <v>3600</v>
      </c>
      <c r="H32" s="1">
        <f>1800+1800</f>
        <v>3600</v>
      </c>
      <c r="I32" s="9">
        <f t="shared" si="3"/>
        <v>10800</v>
      </c>
      <c r="J32" s="9">
        <f t="shared" si="4"/>
        <v>0</v>
      </c>
    </row>
    <row r="33" spans="2:10" ht="33.75" customHeight="1" x14ac:dyDescent="0.25">
      <c r="B33" s="6">
        <v>22</v>
      </c>
      <c r="C33" s="7" t="s">
        <v>22</v>
      </c>
      <c r="D33" s="7" t="s">
        <v>28</v>
      </c>
      <c r="E33" s="1">
        <v>3600</v>
      </c>
      <c r="F33" s="1"/>
      <c r="G33" s="1">
        <v>3600</v>
      </c>
      <c r="H33" s="1">
        <v>1800</v>
      </c>
      <c r="I33" s="9">
        <f t="shared" si="3"/>
        <v>9000</v>
      </c>
      <c r="J33" s="9">
        <f t="shared" si="4"/>
        <v>0</v>
      </c>
    </row>
    <row r="34" spans="2:10" ht="39" customHeight="1" x14ac:dyDescent="0.25">
      <c r="B34" s="6">
        <v>23</v>
      </c>
      <c r="C34" s="7" t="s">
        <v>22</v>
      </c>
      <c r="D34" s="7" t="s">
        <v>72</v>
      </c>
      <c r="E34" s="1">
        <v>3636.36</v>
      </c>
      <c r="F34" s="1"/>
      <c r="G34" s="1">
        <v>2763.64</v>
      </c>
      <c r="H34" s="1">
        <f>1600</f>
        <v>1600</v>
      </c>
      <c r="I34" s="9">
        <f t="shared" si="3"/>
        <v>8000</v>
      </c>
      <c r="J34" s="9">
        <f t="shared" si="4"/>
        <v>0</v>
      </c>
    </row>
    <row r="35" spans="2:10" ht="39" customHeight="1" x14ac:dyDescent="0.25">
      <c r="B35" s="6">
        <v>24</v>
      </c>
      <c r="C35" s="7" t="s">
        <v>52</v>
      </c>
      <c r="D35" s="7" t="s">
        <v>53</v>
      </c>
      <c r="E35" s="1">
        <v>3109.09</v>
      </c>
      <c r="F35" s="1"/>
      <c r="G35" s="1">
        <v>3600</v>
      </c>
      <c r="H35" s="1">
        <f>1800+2080</f>
        <v>3880</v>
      </c>
      <c r="I35" s="9">
        <f t="shared" si="3"/>
        <v>10589.09</v>
      </c>
      <c r="J35" s="9">
        <f t="shared" si="4"/>
        <v>0</v>
      </c>
    </row>
    <row r="36" spans="2:10" ht="34.5" customHeight="1" x14ac:dyDescent="0.25">
      <c r="B36" s="6">
        <v>25</v>
      </c>
      <c r="C36" s="7" t="s">
        <v>52</v>
      </c>
      <c r="D36" s="7" t="s">
        <v>55</v>
      </c>
      <c r="E36" s="1">
        <v>3200</v>
      </c>
      <c r="F36" s="1"/>
      <c r="G36" s="1">
        <v>3200</v>
      </c>
      <c r="H36" s="1">
        <f>1600+1800</f>
        <v>3400</v>
      </c>
      <c r="I36" s="9">
        <f t="shared" si="3"/>
        <v>9800</v>
      </c>
      <c r="J36" s="9">
        <f t="shared" si="4"/>
        <v>0</v>
      </c>
    </row>
    <row r="37" spans="2:10" ht="39" customHeight="1" x14ac:dyDescent="0.25">
      <c r="B37" s="6">
        <v>27</v>
      </c>
      <c r="C37" s="7" t="s">
        <v>52</v>
      </c>
      <c r="D37" s="7" t="s">
        <v>57</v>
      </c>
      <c r="E37" s="1">
        <v>3200</v>
      </c>
      <c r="F37" s="1"/>
      <c r="G37" s="1">
        <v>4640</v>
      </c>
      <c r="H37" s="1">
        <f>160+1600</f>
        <v>1760</v>
      </c>
      <c r="I37" s="9">
        <f t="shared" si="3"/>
        <v>9600</v>
      </c>
      <c r="J37" s="9">
        <f t="shared" si="4"/>
        <v>0</v>
      </c>
    </row>
    <row r="38" spans="2:10" ht="34.5" customHeight="1" x14ac:dyDescent="0.25">
      <c r="B38" s="6">
        <v>28</v>
      </c>
      <c r="C38" s="7" t="s">
        <v>52</v>
      </c>
      <c r="D38" s="7" t="s">
        <v>60</v>
      </c>
      <c r="E38" s="1">
        <v>3200</v>
      </c>
      <c r="F38" s="1"/>
      <c r="G38" s="1">
        <v>3200</v>
      </c>
      <c r="H38" s="1">
        <f>1600+1600</f>
        <v>3200</v>
      </c>
      <c r="I38" s="9">
        <f t="shared" si="3"/>
        <v>9600</v>
      </c>
      <c r="J38" s="9">
        <f t="shared" si="4"/>
        <v>0</v>
      </c>
    </row>
    <row r="39" spans="2:10" s="11" customFormat="1" ht="31.5" customHeight="1" x14ac:dyDescent="0.3">
      <c r="B39" s="13"/>
      <c r="C39" s="14"/>
      <c r="D39" s="14"/>
      <c r="E39" s="25">
        <f t="shared" ref="E39:J39" si="5">SUM(E20:E38)</f>
        <v>68345.45</v>
      </c>
      <c r="F39" s="14">
        <f t="shared" si="5"/>
        <v>0</v>
      </c>
      <c r="G39" s="25">
        <f t="shared" si="5"/>
        <v>75353.64</v>
      </c>
      <c r="H39" s="25">
        <f t="shared" si="5"/>
        <v>53050</v>
      </c>
      <c r="I39" s="25">
        <f t="shared" si="5"/>
        <v>196749.09</v>
      </c>
      <c r="J39" s="14">
        <f t="shared" si="5"/>
        <v>0</v>
      </c>
    </row>
    <row r="40" spans="2:10" ht="24.75" customHeight="1" x14ac:dyDescent="0.25">
      <c r="B40" s="5" t="s">
        <v>9</v>
      </c>
      <c r="C40" s="41" t="s">
        <v>23</v>
      </c>
      <c r="D40" s="42"/>
      <c r="E40" s="45"/>
      <c r="F40" s="45"/>
      <c r="G40" s="45"/>
      <c r="H40" s="45"/>
      <c r="I40" s="45"/>
      <c r="J40" s="45"/>
    </row>
    <row r="41" spans="2:10" ht="43.5" customHeight="1" x14ac:dyDescent="0.25">
      <c r="B41" s="6">
        <v>1</v>
      </c>
      <c r="C41" s="7" t="s">
        <v>23</v>
      </c>
      <c r="D41" s="7" t="s">
        <v>25</v>
      </c>
      <c r="E41" s="1">
        <v>2800</v>
      </c>
      <c r="F41" s="1"/>
      <c r="G41" s="1">
        <v>2800</v>
      </c>
      <c r="H41" s="1">
        <v>1400</v>
      </c>
      <c r="I41" s="9">
        <f t="shared" ref="I41:I62" si="6">E41+G41+H41</f>
        <v>7000</v>
      </c>
      <c r="J41" s="9">
        <f>F41</f>
        <v>0</v>
      </c>
    </row>
    <row r="42" spans="2:10" ht="33" x14ac:dyDescent="0.25">
      <c r="B42" s="6">
        <v>2</v>
      </c>
      <c r="C42" s="7" t="s">
        <v>23</v>
      </c>
      <c r="D42" s="7" t="s">
        <v>27</v>
      </c>
      <c r="E42" s="1">
        <v>3100</v>
      </c>
      <c r="F42" s="1"/>
      <c r="G42" s="1">
        <v>3100</v>
      </c>
      <c r="H42" s="1">
        <f>1550+1550</f>
        <v>3100</v>
      </c>
      <c r="I42" s="9">
        <f t="shared" si="6"/>
        <v>9300</v>
      </c>
      <c r="J42" s="9">
        <f t="shared" ref="J42:J62" si="7">F42</f>
        <v>0</v>
      </c>
    </row>
    <row r="43" spans="2:10" ht="33" x14ac:dyDescent="0.25">
      <c r="B43" s="6">
        <v>3</v>
      </c>
      <c r="C43" s="7" t="s">
        <v>23</v>
      </c>
      <c r="D43" s="7" t="s">
        <v>35</v>
      </c>
      <c r="E43" s="1">
        <v>2800</v>
      </c>
      <c r="F43" s="1"/>
      <c r="G43" s="1">
        <v>2800</v>
      </c>
      <c r="H43" s="1">
        <v>1400</v>
      </c>
      <c r="I43" s="9">
        <f t="shared" si="6"/>
        <v>7000</v>
      </c>
      <c r="J43" s="9">
        <f t="shared" si="7"/>
        <v>0</v>
      </c>
    </row>
    <row r="44" spans="2:10" ht="29.25" customHeight="1" x14ac:dyDescent="0.25">
      <c r="B44" s="6">
        <v>4</v>
      </c>
      <c r="C44" s="7" t="s">
        <v>23</v>
      </c>
      <c r="D44" s="7" t="s">
        <v>61</v>
      </c>
      <c r="E44" s="1">
        <v>3500</v>
      </c>
      <c r="F44" s="1"/>
      <c r="G44" s="1">
        <v>3500</v>
      </c>
      <c r="H44" s="1">
        <v>1750</v>
      </c>
      <c r="I44" s="9">
        <f t="shared" si="6"/>
        <v>8750</v>
      </c>
      <c r="J44" s="9">
        <f t="shared" si="7"/>
        <v>0</v>
      </c>
    </row>
    <row r="45" spans="2:10" ht="33" x14ac:dyDescent="0.25">
      <c r="B45" s="6">
        <v>5</v>
      </c>
      <c r="C45" s="7" t="s">
        <v>23</v>
      </c>
      <c r="D45" s="7" t="s">
        <v>36</v>
      </c>
      <c r="E45" s="1">
        <v>3100</v>
      </c>
      <c r="F45" s="1"/>
      <c r="G45" s="1">
        <v>3100</v>
      </c>
      <c r="H45" s="1">
        <v>1550</v>
      </c>
      <c r="I45" s="9">
        <f t="shared" si="6"/>
        <v>7750</v>
      </c>
      <c r="J45" s="9">
        <f t="shared" si="7"/>
        <v>0</v>
      </c>
    </row>
    <row r="46" spans="2:10" ht="33" x14ac:dyDescent="0.25">
      <c r="B46" s="6">
        <v>6</v>
      </c>
      <c r="C46" s="7" t="s">
        <v>23</v>
      </c>
      <c r="D46" s="7" t="s">
        <v>39</v>
      </c>
      <c r="E46" s="1">
        <v>3100</v>
      </c>
      <c r="F46" s="1"/>
      <c r="G46" s="1">
        <v>4030</v>
      </c>
      <c r="H46" s="1">
        <f>620+1550</f>
        <v>2170</v>
      </c>
      <c r="I46" s="9">
        <f t="shared" si="6"/>
        <v>9300</v>
      </c>
      <c r="J46" s="9">
        <f t="shared" si="7"/>
        <v>0</v>
      </c>
    </row>
    <row r="47" spans="2:10" ht="33" x14ac:dyDescent="0.25">
      <c r="B47" s="6">
        <v>7</v>
      </c>
      <c r="C47" s="7" t="s">
        <v>23</v>
      </c>
      <c r="D47" s="15" t="s">
        <v>29</v>
      </c>
      <c r="E47" s="1">
        <v>2800</v>
      </c>
      <c r="F47" s="1"/>
      <c r="G47" s="1">
        <v>2800</v>
      </c>
      <c r="H47" s="1">
        <f>1400+1400</f>
        <v>2800</v>
      </c>
      <c r="I47" s="9">
        <f t="shared" si="6"/>
        <v>8400</v>
      </c>
      <c r="J47" s="9">
        <f t="shared" si="7"/>
        <v>0</v>
      </c>
    </row>
    <row r="48" spans="2:10" ht="34.5" customHeight="1" x14ac:dyDescent="0.25">
      <c r="B48" s="6">
        <v>8</v>
      </c>
      <c r="C48" s="7" t="s">
        <v>23</v>
      </c>
      <c r="D48" s="7" t="s">
        <v>45</v>
      </c>
      <c r="E48" s="1">
        <v>2800</v>
      </c>
      <c r="F48" s="1"/>
      <c r="G48" s="1">
        <v>2800</v>
      </c>
      <c r="H48" s="1">
        <v>1400</v>
      </c>
      <c r="I48" s="9">
        <f t="shared" si="6"/>
        <v>7000</v>
      </c>
      <c r="J48" s="9">
        <f t="shared" si="7"/>
        <v>0</v>
      </c>
    </row>
    <row r="49" spans="2:12" ht="31.5" customHeight="1" x14ac:dyDescent="0.25">
      <c r="B49" s="6">
        <v>9</v>
      </c>
      <c r="C49" s="7" t="s">
        <v>23</v>
      </c>
      <c r="D49" s="7" t="s">
        <v>43</v>
      </c>
      <c r="E49" s="1">
        <v>890.95</v>
      </c>
      <c r="F49" s="1"/>
      <c r="G49" s="1">
        <v>2290.91</v>
      </c>
      <c r="H49" s="1">
        <v>0</v>
      </c>
      <c r="I49" s="9">
        <f t="shared" si="6"/>
        <v>3181.8599999999997</v>
      </c>
      <c r="J49" s="9">
        <f t="shared" si="7"/>
        <v>0</v>
      </c>
    </row>
    <row r="50" spans="2:12" ht="30" customHeight="1" x14ac:dyDescent="0.25">
      <c r="B50" s="6">
        <v>10</v>
      </c>
      <c r="C50" s="7" t="s">
        <v>23</v>
      </c>
      <c r="D50" s="7" t="s">
        <v>32</v>
      </c>
      <c r="E50" s="1">
        <v>1272.73</v>
      </c>
      <c r="F50" s="1"/>
      <c r="G50" s="1">
        <v>2800</v>
      </c>
      <c r="H50" s="1">
        <v>1400</v>
      </c>
      <c r="I50" s="9">
        <f t="shared" si="6"/>
        <v>5472.73</v>
      </c>
      <c r="J50" s="9">
        <f t="shared" si="7"/>
        <v>0</v>
      </c>
    </row>
    <row r="51" spans="2:12" ht="33" x14ac:dyDescent="0.25">
      <c r="B51" s="6">
        <v>11</v>
      </c>
      <c r="C51" s="7" t="s">
        <v>23</v>
      </c>
      <c r="D51" s="7" t="s">
        <v>44</v>
      </c>
      <c r="E51" s="1">
        <v>2800</v>
      </c>
      <c r="F51" s="1"/>
      <c r="G51" s="1">
        <v>2800</v>
      </c>
      <c r="H51" s="1">
        <f>1400+1400</f>
        <v>2800</v>
      </c>
      <c r="I51" s="9">
        <f t="shared" si="6"/>
        <v>8400</v>
      </c>
      <c r="J51" s="9">
        <f t="shared" si="7"/>
        <v>0</v>
      </c>
    </row>
    <row r="52" spans="2:12" ht="33" x14ac:dyDescent="0.25">
      <c r="B52" s="6">
        <v>15</v>
      </c>
      <c r="C52" s="7" t="s">
        <v>23</v>
      </c>
      <c r="D52" s="16" t="s">
        <v>37</v>
      </c>
      <c r="E52" s="1">
        <v>2800</v>
      </c>
      <c r="F52" s="1">
        <v>305.45</v>
      </c>
      <c r="G52" s="1">
        <v>4200</v>
      </c>
      <c r="H52" s="1">
        <f>0+1550</f>
        <v>1550</v>
      </c>
      <c r="I52" s="9">
        <f t="shared" si="6"/>
        <v>8550</v>
      </c>
      <c r="J52" s="9">
        <f t="shared" si="7"/>
        <v>305.45</v>
      </c>
    </row>
    <row r="53" spans="2:12" ht="39" customHeight="1" x14ac:dyDescent="0.25">
      <c r="B53" s="6">
        <v>21</v>
      </c>
      <c r="C53" s="7" t="s">
        <v>23</v>
      </c>
      <c r="D53" s="7" t="s">
        <v>71</v>
      </c>
      <c r="E53" s="8"/>
      <c r="F53" s="1"/>
      <c r="G53" s="8"/>
      <c r="H53" s="1">
        <v>1400</v>
      </c>
      <c r="I53" s="9">
        <f t="shared" si="6"/>
        <v>1400</v>
      </c>
      <c r="J53" s="9">
        <f t="shared" si="7"/>
        <v>0</v>
      </c>
    </row>
    <row r="54" spans="2:12" ht="30" customHeight="1" x14ac:dyDescent="0.25">
      <c r="B54" s="6">
        <v>17</v>
      </c>
      <c r="C54" s="7" t="s">
        <v>23</v>
      </c>
      <c r="D54" s="7" t="s">
        <v>74</v>
      </c>
      <c r="E54" s="1"/>
      <c r="F54" s="1"/>
      <c r="G54" s="1"/>
      <c r="H54" s="1">
        <v>1550</v>
      </c>
      <c r="I54" s="9">
        <f t="shared" si="6"/>
        <v>1550</v>
      </c>
      <c r="J54" s="9">
        <f t="shared" si="7"/>
        <v>0</v>
      </c>
    </row>
    <row r="55" spans="2:12" ht="33" x14ac:dyDescent="0.25">
      <c r="B55" s="6">
        <v>16</v>
      </c>
      <c r="C55" s="7" t="s">
        <v>23</v>
      </c>
      <c r="D55" s="15" t="s">
        <v>34</v>
      </c>
      <c r="E55" s="1">
        <v>3500</v>
      </c>
      <c r="F55" s="1"/>
      <c r="G55" s="1">
        <v>4550</v>
      </c>
      <c r="H55" s="1">
        <f>700</f>
        <v>700</v>
      </c>
      <c r="I55" s="9">
        <f t="shared" si="6"/>
        <v>8750</v>
      </c>
      <c r="J55" s="9">
        <f t="shared" si="7"/>
        <v>0</v>
      </c>
    </row>
    <row r="56" spans="2:12" ht="33" x14ac:dyDescent="0.25">
      <c r="B56" s="6">
        <v>17</v>
      </c>
      <c r="C56" s="7" t="s">
        <v>23</v>
      </c>
      <c r="D56" s="15" t="s">
        <v>26</v>
      </c>
      <c r="E56" s="1">
        <v>3500</v>
      </c>
      <c r="F56" s="1"/>
      <c r="G56" s="1">
        <v>3500</v>
      </c>
      <c r="H56" s="1">
        <f>1750</f>
        <v>1750</v>
      </c>
      <c r="I56" s="9">
        <f t="shared" si="6"/>
        <v>8750</v>
      </c>
      <c r="J56" s="9">
        <f t="shared" si="7"/>
        <v>0</v>
      </c>
    </row>
    <row r="57" spans="2:12" ht="33" x14ac:dyDescent="0.25">
      <c r="B57" s="6">
        <v>18</v>
      </c>
      <c r="C57" s="7" t="s">
        <v>23</v>
      </c>
      <c r="D57" s="15" t="s">
        <v>66</v>
      </c>
      <c r="E57" s="1">
        <v>3500</v>
      </c>
      <c r="F57" s="1"/>
      <c r="G57" s="1">
        <v>5250</v>
      </c>
      <c r="H57" s="1">
        <f>0</f>
        <v>0</v>
      </c>
      <c r="I57" s="9">
        <f t="shared" si="6"/>
        <v>8750</v>
      </c>
      <c r="J57" s="9">
        <f t="shared" si="7"/>
        <v>0</v>
      </c>
    </row>
    <row r="58" spans="2:12" ht="33" x14ac:dyDescent="0.25">
      <c r="B58" s="6">
        <v>19</v>
      </c>
      <c r="C58" s="7" t="s">
        <v>23</v>
      </c>
      <c r="D58" s="7" t="s">
        <v>41</v>
      </c>
      <c r="E58" s="1">
        <v>3100</v>
      </c>
      <c r="F58" s="1"/>
      <c r="G58" s="1">
        <v>3100</v>
      </c>
      <c r="H58" s="1">
        <v>1550</v>
      </c>
      <c r="I58" s="9">
        <f t="shared" si="6"/>
        <v>7750</v>
      </c>
      <c r="J58" s="9">
        <f t="shared" si="7"/>
        <v>0</v>
      </c>
    </row>
    <row r="59" spans="2:12" ht="33" x14ac:dyDescent="0.25">
      <c r="B59" s="6">
        <v>20</v>
      </c>
      <c r="C59" s="7" t="s">
        <v>23</v>
      </c>
      <c r="D59" s="7" t="s">
        <v>42</v>
      </c>
      <c r="E59" s="1">
        <v>3500</v>
      </c>
      <c r="F59" s="1"/>
      <c r="G59" s="1">
        <v>3500</v>
      </c>
      <c r="H59" s="1">
        <v>1750</v>
      </c>
      <c r="I59" s="9">
        <f t="shared" si="6"/>
        <v>8750</v>
      </c>
      <c r="J59" s="9">
        <f t="shared" si="7"/>
        <v>0</v>
      </c>
    </row>
    <row r="60" spans="2:12" ht="39.75" customHeight="1" x14ac:dyDescent="0.25">
      <c r="B60" s="6">
        <v>21</v>
      </c>
      <c r="C60" s="7" t="s">
        <v>23</v>
      </c>
      <c r="D60" s="7" t="s">
        <v>30</v>
      </c>
      <c r="E60" s="1">
        <v>3100</v>
      </c>
      <c r="F60" s="1"/>
      <c r="G60" s="1">
        <v>3100</v>
      </c>
      <c r="H60" s="1">
        <f>1550+1550</f>
        <v>3100</v>
      </c>
      <c r="I60" s="9">
        <f t="shared" si="6"/>
        <v>9300</v>
      </c>
      <c r="J60" s="9">
        <f t="shared" si="7"/>
        <v>0</v>
      </c>
    </row>
    <row r="61" spans="2:12" ht="37.5" customHeight="1" x14ac:dyDescent="0.25">
      <c r="B61" s="6">
        <v>29</v>
      </c>
      <c r="C61" s="7" t="s">
        <v>51</v>
      </c>
      <c r="D61" s="7" t="s">
        <v>58</v>
      </c>
      <c r="E61" s="1">
        <v>4650</v>
      </c>
      <c r="F61" s="1"/>
      <c r="G61" s="1">
        <v>1550</v>
      </c>
      <c r="H61" s="1">
        <f>1550+1550</f>
        <v>3100</v>
      </c>
      <c r="I61" s="9">
        <f t="shared" si="6"/>
        <v>9300</v>
      </c>
      <c r="J61" s="9">
        <f t="shared" si="7"/>
        <v>0</v>
      </c>
    </row>
    <row r="62" spans="2:12" ht="37.5" customHeight="1" x14ac:dyDescent="0.25">
      <c r="B62" s="6">
        <v>30</v>
      </c>
      <c r="C62" s="7" t="s">
        <v>51</v>
      </c>
      <c r="D62" s="7" t="s">
        <v>59</v>
      </c>
      <c r="E62" s="1">
        <v>3100</v>
      </c>
      <c r="F62" s="1"/>
      <c r="G62" s="1">
        <v>3100</v>
      </c>
      <c r="H62" s="1">
        <f>1550+1550</f>
        <v>3100</v>
      </c>
      <c r="I62" s="9">
        <f t="shared" si="6"/>
        <v>9300</v>
      </c>
      <c r="J62" s="9">
        <f t="shared" si="7"/>
        <v>0</v>
      </c>
    </row>
    <row r="63" spans="2:12" s="11" customFormat="1" ht="26.25" customHeight="1" x14ac:dyDescent="0.3">
      <c r="E63" s="23">
        <f>SUM(E41:E62)</f>
        <v>59713.68</v>
      </c>
      <c r="F63" s="23">
        <f>SUM(F41:F60)</f>
        <v>305.45</v>
      </c>
      <c r="G63" s="27">
        <f>SUM(G41:G62)</f>
        <v>64670.91</v>
      </c>
      <c r="H63" s="23">
        <f>SUM(H41:H62)</f>
        <v>39320</v>
      </c>
      <c r="I63" s="23">
        <f>SUM(I41:I62)</f>
        <v>163704.59</v>
      </c>
      <c r="J63" s="23">
        <f>SUM(J41:J62)</f>
        <v>305.45</v>
      </c>
      <c r="K63" s="17"/>
      <c r="L63" s="17"/>
    </row>
    <row r="65" spans="2:12" s="21" customFormat="1" ht="42" customHeight="1" x14ac:dyDescent="0.4">
      <c r="B65" s="18"/>
      <c r="C65" s="38" t="s">
        <v>50</v>
      </c>
      <c r="D65" s="38"/>
      <c r="E65" s="24">
        <f t="shared" ref="E65:J65" si="8">E63+E39+E18</f>
        <v>154274.52000000002</v>
      </c>
      <c r="F65" s="24">
        <f t="shared" si="8"/>
        <v>305.45</v>
      </c>
      <c r="G65" s="24">
        <f t="shared" si="8"/>
        <v>163464.54999999999</v>
      </c>
      <c r="H65" s="24">
        <f t="shared" si="8"/>
        <v>115570</v>
      </c>
      <c r="I65" s="24">
        <f t="shared" si="8"/>
        <v>433309.07</v>
      </c>
      <c r="J65" s="24">
        <f t="shared" si="8"/>
        <v>305.45</v>
      </c>
      <c r="K65" s="19">
        <f>J65+I65</f>
        <v>433614.52</v>
      </c>
      <c r="L65" s="20"/>
    </row>
  </sheetData>
  <mergeCells count="14">
    <mergeCell ref="C65:D65"/>
    <mergeCell ref="B7:J7"/>
    <mergeCell ref="C8:D8"/>
    <mergeCell ref="C19:D19"/>
    <mergeCell ref="E19:J19"/>
    <mergeCell ref="C40:D40"/>
    <mergeCell ref="E40:J40"/>
    <mergeCell ref="B2:J2"/>
    <mergeCell ref="C3:J3"/>
    <mergeCell ref="B4:B5"/>
    <mergeCell ref="C4:C5"/>
    <mergeCell ref="D4:D5"/>
    <mergeCell ref="I4:J4"/>
    <mergeCell ref="E4:F4"/>
  </mergeCells>
  <pageMargins left="1.33858267716535" right="0.15748031496063" top="0.98425196850393704" bottom="0.98425196850393704" header="0.511811023622047" footer="0.511811023622047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-კვარტალი-3301</vt:lpstr>
      <vt:lpstr>'III -კვარტალი-3301'!Print_Area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მედიკო მიროტაძე</cp:lastModifiedBy>
  <cp:lastPrinted>2016-05-04T12:44:27Z</cp:lastPrinted>
  <dcterms:created xsi:type="dcterms:W3CDTF">2014-10-27T08:52:59Z</dcterms:created>
  <dcterms:modified xsi:type="dcterms:W3CDTF">2018-10-18T07:59:42Z</dcterms:modified>
</cp:coreProperties>
</file>