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ortavidze\Desktop\xmalazis mowodebuli\"/>
    </mc:Choice>
  </mc:AlternateContent>
  <bookViews>
    <workbookView xWindow="240" yWindow="120" windowWidth="18060" windowHeight="7050" tabRatio="788" activeTab="3"/>
  </bookViews>
  <sheets>
    <sheet name="2013წ. მივლინება ქვეყნის გარეთ" sheetId="5" r:id="rId1"/>
    <sheet name="2013 წ.  მივლინება ქვეყნის ში" sheetId="7" r:id="rId2"/>
    <sheet name=" 2014 წ. მივლინება ქვეყნის გარე" sheetId="6" r:id="rId3"/>
    <sheet name="2014 წ. მივლინება ქვეყნის შიგნი" sheetId="8" r:id="rId4"/>
  </sheets>
  <definedNames>
    <definedName name="_xlnm._FilterDatabase" localSheetId="2" hidden="1">' 2014 წ. მივლინება ქვეყნის გარე'!$A$2:$M$30</definedName>
    <definedName name="_xlnm._FilterDatabase" localSheetId="0" hidden="1">'2013წ. მივლინება ქვეყნის გარეთ'!$A$2:$N$32</definedName>
    <definedName name="_xlnm.Print_Area" localSheetId="0">'2013წ. მივლინება ქვეყნის გარეთ'!$A$1:$M$32</definedName>
  </definedNames>
  <calcPr calcId="152511"/>
</workbook>
</file>

<file path=xl/calcChain.xml><?xml version="1.0" encoding="utf-8"?>
<calcChain xmlns="http://schemas.openxmlformats.org/spreadsheetml/2006/main">
  <c r="F16" i="5" l="1"/>
  <c r="H4" i="5"/>
  <c r="H8" i="5"/>
  <c r="H16" i="5"/>
  <c r="H19" i="5"/>
  <c r="H21" i="5"/>
  <c r="H23" i="5"/>
  <c r="H32" i="5" s="1"/>
  <c r="H28" i="5"/>
  <c r="H31" i="5"/>
  <c r="M3" i="5"/>
  <c r="M4" i="5" s="1"/>
  <c r="M5" i="5"/>
  <c r="M6" i="5"/>
  <c r="M9" i="5"/>
  <c r="M16" i="5" s="1"/>
  <c r="M10" i="5"/>
  <c r="M11" i="5"/>
  <c r="M12" i="5"/>
  <c r="M13" i="5"/>
  <c r="M14" i="5"/>
  <c r="M15" i="5"/>
  <c r="L4" i="6"/>
  <c r="L6" i="6"/>
  <c r="L7" i="6"/>
  <c r="L3" i="6"/>
  <c r="L8" i="6" l="1"/>
  <c r="K5" i="6"/>
  <c r="L5" i="6" s="1"/>
  <c r="K8" i="6" l="1"/>
  <c r="K30" i="6" s="1"/>
  <c r="L16" i="5"/>
  <c r="L7" i="5"/>
  <c r="M7" i="5" s="1"/>
  <c r="L8" i="5" l="1"/>
  <c r="L32" i="5" s="1"/>
  <c r="J58" i="8"/>
  <c r="I58" i="8"/>
  <c r="H58" i="8"/>
  <c r="G58" i="8"/>
  <c r="F58" i="8"/>
  <c r="K57" i="8"/>
  <c r="K56" i="8"/>
  <c r="K55" i="8"/>
  <c r="K54" i="8"/>
  <c r="J53" i="8"/>
  <c r="I53" i="8"/>
  <c r="H53" i="8"/>
  <c r="G53" i="8"/>
  <c r="F53" i="8"/>
  <c r="K52" i="8"/>
  <c r="K51" i="8"/>
  <c r="K50" i="8"/>
  <c r="K49" i="8"/>
  <c r="K48" i="8"/>
  <c r="K47" i="8"/>
  <c r="J46" i="8"/>
  <c r="I46" i="8"/>
  <c r="H46" i="8"/>
  <c r="G46" i="8"/>
  <c r="F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J26" i="8"/>
  <c r="I26" i="8"/>
  <c r="H26" i="8"/>
  <c r="G26" i="8"/>
  <c r="F26" i="8"/>
  <c r="K25" i="8"/>
  <c r="K24" i="8"/>
  <c r="K23" i="8"/>
  <c r="K22" i="8"/>
  <c r="K21" i="8"/>
  <c r="K20" i="8"/>
  <c r="K19" i="8"/>
  <c r="K18" i="8"/>
  <c r="J17" i="8"/>
  <c r="I17" i="8"/>
  <c r="I60" i="8" s="1"/>
  <c r="H17" i="8"/>
  <c r="G17" i="8"/>
  <c r="G60" i="8" s="1"/>
  <c r="F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J24" i="7"/>
  <c r="J26" i="7" s="1"/>
  <c r="I24" i="7"/>
  <c r="H24" i="7"/>
  <c r="G24" i="7"/>
  <c r="F24" i="7"/>
  <c r="F26" i="7" s="1"/>
  <c r="K23" i="7"/>
  <c r="K24" i="7" s="1"/>
  <c r="J22" i="7"/>
  <c r="I22" i="7"/>
  <c r="H22" i="7"/>
  <c r="G22" i="7"/>
  <c r="F22" i="7"/>
  <c r="K21" i="7"/>
  <c r="K22" i="7" s="1"/>
  <c r="K20" i="7"/>
  <c r="J19" i="7"/>
  <c r="I19" i="7"/>
  <c r="H19" i="7"/>
  <c r="G19" i="7"/>
  <c r="F19" i="7"/>
  <c r="K18" i="7"/>
  <c r="K17" i="7"/>
  <c r="K16" i="7"/>
  <c r="J15" i="7"/>
  <c r="I15" i="7"/>
  <c r="H15" i="7"/>
  <c r="G15" i="7"/>
  <c r="F15" i="7"/>
  <c r="K14" i="7"/>
  <c r="K13" i="7"/>
  <c r="K12" i="7"/>
  <c r="K11" i="7"/>
  <c r="K10" i="7"/>
  <c r="K9" i="7"/>
  <c r="K8" i="7"/>
  <c r="K7" i="7"/>
  <c r="K6" i="7"/>
  <c r="K5" i="7"/>
  <c r="K15" i="7" s="1"/>
  <c r="J4" i="7"/>
  <c r="I4" i="7"/>
  <c r="H4" i="7"/>
  <c r="G4" i="7"/>
  <c r="F4" i="7"/>
  <c r="K3" i="7"/>
  <c r="K4" i="7" s="1"/>
  <c r="G31" i="5"/>
  <c r="I31" i="5"/>
  <c r="J31" i="5"/>
  <c r="K31" i="5"/>
  <c r="F31" i="5"/>
  <c r="G28" i="5"/>
  <c r="I28" i="5"/>
  <c r="J28" i="5"/>
  <c r="K28" i="5"/>
  <c r="F28" i="5"/>
  <c r="G23" i="5"/>
  <c r="I23" i="5"/>
  <c r="J23" i="5"/>
  <c r="K23" i="5"/>
  <c r="F23" i="5"/>
  <c r="G21" i="5"/>
  <c r="I21" i="5"/>
  <c r="J21" i="5"/>
  <c r="K21" i="5"/>
  <c r="F21" i="5"/>
  <c r="G19" i="5"/>
  <c r="I19" i="5"/>
  <c r="J19" i="5"/>
  <c r="K19" i="5"/>
  <c r="F19" i="5"/>
  <c r="G16" i="5"/>
  <c r="I16" i="5"/>
  <c r="J16" i="5"/>
  <c r="K16" i="5"/>
  <c r="G8" i="5"/>
  <c r="I8" i="5"/>
  <c r="J8" i="5"/>
  <c r="K8" i="5"/>
  <c r="F8" i="5"/>
  <c r="G4" i="5"/>
  <c r="I4" i="5"/>
  <c r="J4" i="5"/>
  <c r="K4" i="5"/>
  <c r="F4" i="5"/>
  <c r="H60" i="8" l="1"/>
  <c r="K26" i="8"/>
  <c r="F60" i="8"/>
  <c r="J60" i="8"/>
  <c r="K58" i="8"/>
  <c r="K17" i="8"/>
  <c r="K46" i="8"/>
  <c r="K53" i="8"/>
  <c r="G26" i="7"/>
  <c r="H26" i="7"/>
  <c r="K19" i="7"/>
  <c r="K26" i="7"/>
  <c r="I26" i="7"/>
  <c r="K32" i="5"/>
  <c r="G32" i="5"/>
  <c r="I32" i="5"/>
  <c r="J32" i="5"/>
  <c r="F32" i="5"/>
  <c r="K60" i="8" l="1"/>
  <c r="G8" i="6"/>
  <c r="H8" i="6"/>
  <c r="I8" i="6"/>
  <c r="J8" i="6"/>
  <c r="F8" i="6"/>
  <c r="G24" i="6"/>
  <c r="H24" i="6"/>
  <c r="I24" i="6"/>
  <c r="J24" i="6"/>
  <c r="F24" i="6"/>
  <c r="G21" i="6"/>
  <c r="H21" i="6"/>
  <c r="I21" i="6"/>
  <c r="J21" i="6"/>
  <c r="F21" i="6"/>
  <c r="L12" i="6"/>
  <c r="G16" i="6"/>
  <c r="H16" i="6"/>
  <c r="I16" i="6"/>
  <c r="J16" i="6"/>
  <c r="F16" i="6"/>
  <c r="G29" i="6"/>
  <c r="H29" i="6"/>
  <c r="I29" i="6"/>
  <c r="J29" i="6"/>
  <c r="F29" i="6"/>
  <c r="M17" i="5"/>
  <c r="M18" i="5"/>
  <c r="M22" i="5"/>
  <c r="M23" i="5" s="1"/>
  <c r="M29" i="5"/>
  <c r="M24" i="5"/>
  <c r="M25" i="5"/>
  <c r="M26" i="5"/>
  <c r="M27" i="5"/>
  <c r="M30" i="5"/>
  <c r="M20" i="5"/>
  <c r="M21" i="5" s="1"/>
  <c r="L9" i="6"/>
  <c r="L17" i="6"/>
  <c r="L26" i="6"/>
  <c r="L10" i="6"/>
  <c r="L22" i="6"/>
  <c r="L23" i="6"/>
  <c r="L11" i="6"/>
  <c r="L27" i="6"/>
  <c r="L28" i="6"/>
  <c r="L18" i="6"/>
  <c r="L13" i="6"/>
  <c r="L14" i="6"/>
  <c r="L15" i="6"/>
  <c r="L19" i="6"/>
  <c r="L20" i="6"/>
  <c r="L25" i="6"/>
  <c r="L21" i="6" l="1"/>
  <c r="L24" i="6"/>
  <c r="L16" i="6"/>
  <c r="F30" i="6"/>
  <c r="L29" i="6"/>
  <c r="M28" i="5"/>
  <c r="M8" i="5"/>
  <c r="M31" i="5"/>
  <c r="M19" i="5"/>
  <c r="H30" i="6"/>
  <c r="G30" i="6"/>
  <c r="J30" i="6"/>
  <c r="I30" i="6"/>
  <c r="L30" i="6" l="1"/>
  <c r="M32" i="5"/>
</calcChain>
</file>

<file path=xl/sharedStrings.xml><?xml version="1.0" encoding="utf-8"?>
<sst xmlns="http://schemas.openxmlformats.org/spreadsheetml/2006/main" count="441" uniqueCount="256">
  <si>
    <t>#</t>
  </si>
  <si>
    <t xml:space="preserve">ქვეყანა </t>
  </si>
  <si>
    <t>სასტუმროს ხარჯი</t>
  </si>
  <si>
    <t>ტრანსპორტის ხარჯი</t>
  </si>
  <si>
    <t>გერმანია</t>
  </si>
  <si>
    <t>შვეიცარია</t>
  </si>
  <si>
    <t>დიდი ბრიტანეთი</t>
  </si>
  <si>
    <t>სომხეთი</t>
  </si>
  <si>
    <t>თურქეთი</t>
  </si>
  <si>
    <t>საფრანგეთი</t>
  </si>
  <si>
    <t>აშშ</t>
  </si>
  <si>
    <t>აზერბაიჯანი</t>
  </si>
  <si>
    <t>ბელგია</t>
  </si>
  <si>
    <t>მოლდოვა</t>
  </si>
  <si>
    <t>ლიტვა</t>
  </si>
  <si>
    <t>ბრძ#</t>
  </si>
  <si>
    <t>სულ ხარჯი</t>
  </si>
  <si>
    <t>დღიური ხარჯი</t>
  </si>
  <si>
    <t>2/კ-9 15.01.2013</t>
  </si>
  <si>
    <t>2/კ-8 15.01.2013</t>
  </si>
  <si>
    <t>2/კ-17 24.01.2013</t>
  </si>
  <si>
    <t>2/კ-21 01.02.2013</t>
  </si>
  <si>
    <t>2/კ-30 08.02.2013</t>
  </si>
  <si>
    <t>2/კ-32 08.02.2013</t>
  </si>
  <si>
    <t>2/კ-126 23.04.2013</t>
  </si>
  <si>
    <t>2/კ-123 22.04.2013</t>
  </si>
  <si>
    <t>2/კ-158 15.05.2013</t>
  </si>
  <si>
    <t>2/კ-163 17.05.2013</t>
  </si>
  <si>
    <t>2/კ-337 22.07.2013</t>
  </si>
  <si>
    <t>მივლინებასთან დაკავშირებული სხვა ხარჯი</t>
  </si>
  <si>
    <t>2/კ-606 03.09.2013</t>
  </si>
  <si>
    <t>2/კ-633 11.09.2013</t>
  </si>
  <si>
    <t>2/კ-663 24.09.2013</t>
  </si>
  <si>
    <t>2/კ-668 26.09.2013</t>
  </si>
  <si>
    <t>2/კ-742 15.10.2013</t>
  </si>
  <si>
    <t>2/კ-771 24.10.2013</t>
  </si>
  <si>
    <t>ჩეხეთი</t>
  </si>
  <si>
    <t>2/კ-864 18.11.2013</t>
  </si>
  <si>
    <t>2/კ-900 26.11.2013</t>
  </si>
  <si>
    <t>2/კ-923 04.12.2013</t>
  </si>
  <si>
    <t>2/კ-948 09.12.2013</t>
  </si>
  <si>
    <t>2/კ-5 08.01.2014</t>
  </si>
  <si>
    <t>2/კ-149 07.03.2014</t>
  </si>
  <si>
    <t>2/კ-167 13.03.2014</t>
  </si>
  <si>
    <t>2/კ-174 19.03.2014</t>
  </si>
  <si>
    <t>2/კ-150 11.03.2014</t>
  </si>
  <si>
    <t>2/კ-180 20.03.2014</t>
  </si>
  <si>
    <t>2/კ-162 13.03.2014</t>
  </si>
  <si>
    <t>შვედეთი</t>
  </si>
  <si>
    <t>2/კ-164 13.03.2014</t>
  </si>
  <si>
    <t>2/კ-244 11.04.2014</t>
  </si>
  <si>
    <t>2/კ-291 21.03.2014</t>
  </si>
  <si>
    <t>რუმინეთი</t>
  </si>
  <si>
    <t>2/კ-341 05.05.2014</t>
  </si>
  <si>
    <t>2/კ-427 28.05.2014</t>
  </si>
  <si>
    <t>2/კ-439 02.06.2014</t>
  </si>
  <si>
    <t>2/კ-460 06.06.2014</t>
  </si>
  <si>
    <t>ხორვატია, ავსტრია, სლოვაკეთი</t>
  </si>
  <si>
    <t>2/კ-506 19.06.2014</t>
  </si>
  <si>
    <t>პორტუგალია</t>
  </si>
  <si>
    <t>იტალია</t>
  </si>
  <si>
    <t>2/კ-530 25.06.2014</t>
  </si>
  <si>
    <t>ჟენევა</t>
  </si>
  <si>
    <t>2/კ-1042 09.09.2014</t>
  </si>
  <si>
    <t>2/კ-1073 15.09.2014</t>
  </si>
  <si>
    <t>2/კ-1169 03.10.2014</t>
  </si>
  <si>
    <t>2/კ-1224 16.10.2014</t>
  </si>
  <si>
    <t>ჯამი</t>
  </si>
  <si>
    <t>ბრძანების თარიღი</t>
  </si>
  <si>
    <t>თანამდებობა</t>
  </si>
  <si>
    <t>დღიური ხარჯის დანამატი</t>
  </si>
  <si>
    <t>მინისტრის მოადგილე</t>
  </si>
  <si>
    <t>მინისტრის პირველი მოადგილე</t>
  </si>
  <si>
    <t>08.01.2014</t>
  </si>
  <si>
    <t>07.03.2014</t>
  </si>
  <si>
    <t>13.03.2014</t>
  </si>
  <si>
    <t>19.03.2014</t>
  </si>
  <si>
    <t>11.03.2014</t>
  </si>
  <si>
    <t>20.03.2014</t>
  </si>
  <si>
    <t>11.04.2014</t>
  </si>
  <si>
    <t>21.03.2014</t>
  </si>
  <si>
    <t>05.05.2014</t>
  </si>
  <si>
    <t>28.05.2014</t>
  </si>
  <si>
    <t>02.06.2014</t>
  </si>
  <si>
    <t>06.06.2014</t>
  </si>
  <si>
    <t>19.06.2014</t>
  </si>
  <si>
    <t>25.06.2014</t>
  </si>
  <si>
    <t>09.09.2014</t>
  </si>
  <si>
    <t>15.09.2014</t>
  </si>
  <si>
    <t>03.10.2014</t>
  </si>
  <si>
    <t>16.10.2014</t>
  </si>
  <si>
    <t>მინისტრი</t>
  </si>
  <si>
    <t>15.01.2014</t>
  </si>
  <si>
    <t>24.01.2014</t>
  </si>
  <si>
    <t>01.02.2014</t>
  </si>
  <si>
    <t>08.02.2014</t>
  </si>
  <si>
    <t>23.04.2014</t>
  </si>
  <si>
    <t>22.04.2014</t>
  </si>
  <si>
    <t>15.05.2014</t>
  </si>
  <si>
    <t>17.05.2014</t>
  </si>
  <si>
    <t>22.07.2014</t>
  </si>
  <si>
    <t>03.09.2014</t>
  </si>
  <si>
    <t>11.09.2014</t>
  </si>
  <si>
    <t>24.09.2014</t>
  </si>
  <si>
    <t>26.09.2014</t>
  </si>
  <si>
    <t>15.10.2014</t>
  </si>
  <si>
    <t>24.10.2014</t>
  </si>
  <si>
    <t>18.11.2014</t>
  </si>
  <si>
    <t>26.11.2014</t>
  </si>
  <si>
    <t>04.12.2014</t>
  </si>
  <si>
    <t>09.12.2014</t>
  </si>
  <si>
    <t>ბრძანების #</t>
  </si>
  <si>
    <t>ქალაქი</t>
  </si>
  <si>
    <t>2/კ-224</t>
  </si>
  <si>
    <t>17.06.2013</t>
  </si>
  <si>
    <t>ბათუმი</t>
  </si>
  <si>
    <t>ჯამი:</t>
  </si>
  <si>
    <t>2/კ-24</t>
  </si>
  <si>
    <t>05.02.2013</t>
  </si>
  <si>
    <t>ქუთაისი</t>
  </si>
  <si>
    <t>2/კ-26</t>
  </si>
  <si>
    <t>06.02.2013</t>
  </si>
  <si>
    <t>2/კ-199</t>
  </si>
  <si>
    <t>06.06.2013</t>
  </si>
  <si>
    <t>2/კ-234</t>
  </si>
  <si>
    <t>24.06.2013</t>
  </si>
  <si>
    <t>2/კ-292</t>
  </si>
  <si>
    <t>08.07.2013</t>
  </si>
  <si>
    <t>2/კ-519</t>
  </si>
  <si>
    <t>16.08.2013</t>
  </si>
  <si>
    <t>დაბა ბაკურიანი</t>
  </si>
  <si>
    <t>2/კ-574</t>
  </si>
  <si>
    <t>27.08.2013</t>
  </si>
  <si>
    <t>სამტრედია</t>
  </si>
  <si>
    <t>2/კ-865</t>
  </si>
  <si>
    <t>18.11.2013</t>
  </si>
  <si>
    <t>2/კ-878</t>
  </si>
  <si>
    <t>25.11.2013</t>
  </si>
  <si>
    <t>2/კ-936</t>
  </si>
  <si>
    <t>05.12.2013</t>
  </si>
  <si>
    <t>ქობულეთი</t>
  </si>
  <si>
    <t>2/კ-169</t>
  </si>
  <si>
    <t>24.05.2013</t>
  </si>
  <si>
    <t>2/კ-280</t>
  </si>
  <si>
    <t>04.07.2013</t>
  </si>
  <si>
    <t>2/კ-723</t>
  </si>
  <si>
    <t>09.10.2013</t>
  </si>
  <si>
    <t>2/კ-62</t>
  </si>
  <si>
    <t>06.03.2013</t>
  </si>
  <si>
    <t>ოზურგეთი</t>
  </si>
  <si>
    <t>2/კ-184</t>
  </si>
  <si>
    <t>03.06.2013</t>
  </si>
  <si>
    <t>2/კ-38</t>
  </si>
  <si>
    <t>14.02.2013</t>
  </si>
  <si>
    <t xml:space="preserve"> სულ ჯამი</t>
  </si>
  <si>
    <t>საქართველოს განათლებისა და მეცნიერების მინისტრის და მინისტრის მოადგილეების მივლინება ქვეყნის შიგნით 2014 წლის</t>
  </si>
  <si>
    <t>2/კ-148</t>
  </si>
  <si>
    <t>2/კ-324</t>
  </si>
  <si>
    <t>30.04.2014</t>
  </si>
  <si>
    <t>2/კ-418</t>
  </si>
  <si>
    <t>27.05.2014</t>
  </si>
  <si>
    <t>2/კ-467</t>
  </si>
  <si>
    <t>09.06.2014</t>
  </si>
  <si>
    <t>თელავი</t>
  </si>
  <si>
    <t>2/კ-489</t>
  </si>
  <si>
    <t>13.06.2014</t>
  </si>
  <si>
    <t>ზუგდიდი</t>
  </si>
  <si>
    <t>2/კ-510</t>
  </si>
  <si>
    <t>20.06.2014</t>
  </si>
  <si>
    <t>2/კ-660</t>
  </si>
  <si>
    <t>17.07.2014</t>
  </si>
  <si>
    <t>2/კ-565</t>
  </si>
  <si>
    <t>02.07.2014</t>
  </si>
  <si>
    <t>ანაკლია</t>
  </si>
  <si>
    <t>2/კ-599</t>
  </si>
  <si>
    <t>07.07.2014</t>
  </si>
  <si>
    <t>2/კ-738</t>
  </si>
  <si>
    <t>24.07.2014</t>
  </si>
  <si>
    <t>2/კ-812</t>
  </si>
  <si>
    <t>04.08.2014</t>
  </si>
  <si>
    <t>გურჯაანი</t>
  </si>
  <si>
    <t>2/კ-941</t>
  </si>
  <si>
    <t>25.08.2014</t>
  </si>
  <si>
    <t>2/კ-1076</t>
  </si>
  <si>
    <t>17.09.2014</t>
  </si>
  <si>
    <t>ბორჯომი</t>
  </si>
  <si>
    <t>2/კ-1016</t>
  </si>
  <si>
    <t>05.09.2014</t>
  </si>
  <si>
    <t>2/კ-107</t>
  </si>
  <si>
    <t>18.02.2014</t>
  </si>
  <si>
    <t>2/კ-209</t>
  </si>
  <si>
    <t>01.04.2014</t>
  </si>
  <si>
    <t>2/კ-312</t>
  </si>
  <si>
    <t>29.04.2014</t>
  </si>
  <si>
    <t>2/კ-537</t>
  </si>
  <si>
    <t>2/კ-682</t>
  </si>
  <si>
    <t>18.07.2014</t>
  </si>
  <si>
    <t>2/კ-1136</t>
  </si>
  <si>
    <t>30.09.2014</t>
  </si>
  <si>
    <t>2/კ-1156</t>
  </si>
  <si>
    <t>02.10.2014</t>
  </si>
  <si>
    <t>2/კ-1213</t>
  </si>
  <si>
    <t>2/კ-108</t>
  </si>
  <si>
    <t>2/კ-187</t>
  </si>
  <si>
    <t>2/კ-424</t>
  </si>
  <si>
    <t>დაბა ხარაგაული</t>
  </si>
  <si>
    <t>2/კ-455</t>
  </si>
  <si>
    <t>2/კ-487</t>
  </si>
  <si>
    <t>2/კ-536</t>
  </si>
  <si>
    <t>2/კ-500</t>
  </si>
  <si>
    <t>გორი</t>
  </si>
  <si>
    <t>2/კ-541</t>
  </si>
  <si>
    <t>26.06.2014</t>
  </si>
  <si>
    <t>დუშეთი</t>
  </si>
  <si>
    <t>2/კ-613</t>
  </si>
  <si>
    <t>10.07.2014</t>
  </si>
  <si>
    <t>ლენტეხი</t>
  </si>
  <si>
    <t>2/კ-686</t>
  </si>
  <si>
    <t>ახმეტა</t>
  </si>
  <si>
    <t>2/კ-659</t>
  </si>
  <si>
    <t>2/კ-841</t>
  </si>
  <si>
    <t>07.08.2014</t>
  </si>
  <si>
    <t>2/კ-996</t>
  </si>
  <si>
    <t>29.08.2014</t>
  </si>
  <si>
    <t>ფოთი</t>
  </si>
  <si>
    <t>2/კ-1046</t>
  </si>
  <si>
    <t>2/კ-1045</t>
  </si>
  <si>
    <t>ტყიბული</t>
  </si>
  <si>
    <t>2/კ-1182</t>
  </si>
  <si>
    <t>07.10.2014</t>
  </si>
  <si>
    <t xml:space="preserve">დუშეთი </t>
  </si>
  <si>
    <t>2/კ-1221</t>
  </si>
  <si>
    <t>2/კ-1301</t>
  </si>
  <si>
    <t>31.10.2014</t>
  </si>
  <si>
    <t>2/კ-30</t>
  </si>
  <si>
    <t>28,01,2014</t>
  </si>
  <si>
    <t>2/კ-275</t>
  </si>
  <si>
    <t>15.04.2014</t>
  </si>
  <si>
    <t>ახალქალაქი</t>
  </si>
  <si>
    <t>2/კ-538</t>
  </si>
  <si>
    <t>2/კ-947</t>
  </si>
  <si>
    <t>26.08.2014</t>
  </si>
  <si>
    <t>2/კ-1146</t>
  </si>
  <si>
    <t>01.10.2014</t>
  </si>
  <si>
    <t>2/კ-1003</t>
  </si>
  <si>
    <t>02.09.2014</t>
  </si>
  <si>
    <t>2/კ-1097</t>
  </si>
  <si>
    <t>22.09.2014</t>
  </si>
  <si>
    <t>2/კ-1152</t>
  </si>
  <si>
    <t>საჩხერე</t>
  </si>
  <si>
    <t>2/კ-1179</t>
  </si>
  <si>
    <t>სულ ჯამი:</t>
  </si>
  <si>
    <t>საქართველოს განათლებისა და მეცნიერების მინისტრისა და მინისტრის მოადგილეების მივლინება ქვეყნის გარეთ   2014 წელი</t>
  </si>
  <si>
    <t>საქართველოს განათლებისა და მეცნიერების მინისტრისა და მინისტრის მოადგილეების მივლინება ქვეყნის გარეთ   2013 წელი</t>
  </si>
  <si>
    <r>
      <t xml:space="preserve">წარმომადგენლობითი ხარჯი </t>
    </r>
    <r>
      <rPr>
        <b/>
        <sz val="8"/>
        <rFont val="Calibri"/>
        <family val="2"/>
      </rPr>
      <t>(საჩუქრად გადაცემული ნივთები)</t>
    </r>
  </si>
  <si>
    <t xml:space="preserve">  საქართველოს განათლებისა და მეცნიერების მინისტრის და მინისტრის მოადგილეების მივლინება ქვეყნის შიგნით 2013 წლის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</si>
</sst>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.00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  <font>
      <sz val="10"/>
      <color rgb="FF000000"/>
      <name val="Sylfaen"/>
      <family val="1"/>
    </font>
    <font>
      <sz val="11"/>
      <name val="Sylfaen"/>
      <family val="1"/>
    </font>
    <font>
      <b/>
      <sz val="10"/>
      <color rgb="FF000000"/>
      <name val="Sylfaen"/>
      <family val="1"/>
    </font>
    <font>
      <b/>
      <sz val="11"/>
      <name val="Sylfaen"/>
      <family val="1"/>
    </font>
    <font>
      <b/>
      <sz val="9"/>
      <color rgb="FF000000"/>
      <name val="Arial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Calibri"/>
      <family val="2"/>
    </font>
    <font>
      <b/>
      <sz val="10"/>
      <name val="Sylfaen"/>
      <family val="1"/>
    </font>
    <font>
      <b/>
      <i/>
      <sz val="11"/>
      <name val="Calibri"/>
      <family val="2"/>
    </font>
    <font>
      <b/>
      <i/>
      <sz val="11"/>
      <name val="Sylfaen"/>
      <family val="1"/>
    </font>
    <font>
      <b/>
      <i/>
      <sz val="9"/>
      <color rgb="FF000000"/>
      <name val="Arial"/>
      <family val="2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  <font>
      <sz val="11"/>
      <name val="AcadNusx"/>
    </font>
    <font>
      <sz val="11"/>
      <color rgb="FF000000"/>
      <name val="Arial"/>
      <family val="2"/>
    </font>
    <font>
      <b/>
      <i/>
      <sz val="11"/>
      <color rgb="FF000000"/>
      <name val="Sylfaen"/>
      <family val="1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</font>
    <font>
      <sz val="12"/>
      <name val="AcadNusx"/>
    </font>
    <font>
      <sz val="12"/>
      <color theme="1"/>
      <name val="Calibri"/>
      <family val="2"/>
      <scheme val="minor"/>
    </font>
    <font>
      <i/>
      <sz val="11"/>
      <name val="Sylfaen"/>
      <family val="1"/>
    </font>
    <font>
      <b/>
      <i/>
      <sz val="12"/>
      <color theme="1"/>
      <name val="Calibri"/>
      <family val="2"/>
      <scheme val="minor"/>
    </font>
    <font>
      <sz val="9"/>
      <color rgb="FF000000"/>
      <name val="Sylfaen"/>
      <family val="1"/>
    </font>
    <font>
      <sz val="9"/>
      <name val="Calibri"/>
      <family val="2"/>
    </font>
    <font>
      <sz val="9"/>
      <name val="Sylfaen"/>
      <family val="1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27"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4" fontId="2" fillId="2" borderId="0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 readingOrder="1"/>
    </xf>
    <xf numFmtId="0" fontId="9" fillId="2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164" fontId="10" fillId="0" borderId="1" xfId="0" applyNumberFormat="1" applyFont="1" applyFill="1" applyBorder="1" applyAlignment="1">
      <alignment horizontal="center" vertical="center" wrapText="1" readingOrder="1"/>
    </xf>
    <xf numFmtId="164" fontId="11" fillId="0" borderId="1" xfId="0" applyNumberFormat="1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4" fontId="15" fillId="3" borderId="9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 readingOrder="1"/>
    </xf>
    <xf numFmtId="4" fontId="15" fillId="3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readingOrder="1"/>
    </xf>
    <xf numFmtId="4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 readingOrder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 readingOrder="1"/>
    </xf>
    <xf numFmtId="4" fontId="5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 readingOrder="1"/>
    </xf>
    <xf numFmtId="164" fontId="16" fillId="3" borderId="9" xfId="0" applyNumberFormat="1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Fill="1" applyBorder="1" applyAlignment="1">
      <alignment horizontal="center" vertical="center" wrapText="1" readingOrder="1"/>
    </xf>
    <xf numFmtId="49" fontId="19" fillId="2" borderId="3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" xfId="0" applyNumberFormat="1" applyFont="1" applyFill="1" applyBorder="1" applyAlignment="1">
      <alignment horizontal="center" vertical="center" wrapText="1" readingOrder="1"/>
    </xf>
    <xf numFmtId="2" fontId="2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/>
    <xf numFmtId="49" fontId="24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 wrapText="1" readingOrder="1"/>
    </xf>
    <xf numFmtId="49" fontId="24" fillId="2" borderId="1" xfId="0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center"/>
    </xf>
    <xf numFmtId="4" fontId="24" fillId="2" borderId="3" xfId="0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NumberFormat="1" applyFont="1" applyFill="1" applyBorder="1" applyAlignment="1">
      <alignment horizontal="center" vertical="center" wrapText="1" readingOrder="1"/>
    </xf>
    <xf numFmtId="0" fontId="18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/>
    </xf>
    <xf numFmtId="4" fontId="26" fillId="3" borderId="9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2" fontId="2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>
      <alignment horizontal="center" vertical="center"/>
    </xf>
    <xf numFmtId="2" fontId="2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8" fillId="0" borderId="3" xfId="0" applyNumberFormat="1" applyFont="1" applyFill="1" applyBorder="1" applyAlignment="1">
      <alignment horizontal="center" vertical="center" wrapText="1" readingOrder="1"/>
    </xf>
    <xf numFmtId="2" fontId="25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2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/>
    <xf numFmtId="2" fontId="25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Fill="1" applyBorder="1"/>
    <xf numFmtId="0" fontId="14" fillId="2" borderId="0" xfId="0" applyFont="1" applyFill="1" applyBorder="1" applyAlignment="1">
      <alignment horizontal="center" vertical="center" wrapText="1"/>
    </xf>
    <xf numFmtId="2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/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8" fillId="2" borderId="3" xfId="0" applyNumberFormat="1" applyFont="1" applyFill="1" applyBorder="1" applyAlignment="1">
      <alignment horizontal="center" vertical="center" wrapText="1" readingOrder="1"/>
    </xf>
    <xf numFmtId="0" fontId="28" fillId="2" borderId="5" xfId="0" applyNumberFormat="1" applyFont="1" applyFill="1" applyBorder="1" applyAlignment="1">
      <alignment horizontal="center" vertical="center" wrapText="1" readingOrder="1"/>
    </xf>
    <xf numFmtId="0" fontId="28" fillId="2" borderId="4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readingOrder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5" xfId="0" applyNumberFormat="1" applyFont="1" applyFill="1" applyBorder="1" applyAlignment="1">
      <alignment horizontal="center" vertical="center" wrapText="1" readingOrder="1"/>
    </xf>
    <xf numFmtId="0" fontId="21" fillId="3" borderId="6" xfId="0" applyNumberFormat="1" applyFont="1" applyFill="1" applyBorder="1" applyAlignment="1">
      <alignment horizontal="center" vertical="center" wrapText="1" readingOrder="1"/>
    </xf>
    <xf numFmtId="0" fontId="21" fillId="3" borderId="7" xfId="0" applyNumberFormat="1" applyFont="1" applyFill="1" applyBorder="1" applyAlignment="1">
      <alignment horizontal="center" vertical="center" wrapText="1" readingOrder="1"/>
    </xf>
    <xf numFmtId="0" fontId="21" fillId="3" borderId="8" xfId="0" applyNumberFormat="1" applyFont="1" applyFill="1" applyBorder="1" applyAlignment="1">
      <alignment horizontal="center" vertical="center" wrapText="1" readingOrder="1"/>
    </xf>
    <xf numFmtId="0" fontId="18" fillId="0" borderId="11" xfId="0" applyNumberFormat="1" applyFont="1" applyFill="1" applyBorder="1" applyAlignment="1">
      <alignment horizontal="center" vertical="center" wrapText="1" readingOrder="1"/>
    </xf>
    <xf numFmtId="0" fontId="18" fillId="0" borderId="4" xfId="0" applyNumberFormat="1" applyFont="1" applyFill="1" applyBorder="1" applyAlignment="1">
      <alignment horizontal="center" vertical="center" wrapText="1" readingOrder="1"/>
    </xf>
    <xf numFmtId="0" fontId="18" fillId="0" borderId="5" xfId="0" applyNumberFormat="1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3"/>
  <sheetViews>
    <sheetView view="pageBreakPreview" zoomScaleNormal="100" zoomScaleSheetLayoutView="100" workbookViewId="0">
      <selection activeCell="B2" sqref="B1:B1048576"/>
    </sheetView>
  </sheetViews>
  <sheetFormatPr defaultRowHeight="15" x14ac:dyDescent="0.25"/>
  <cols>
    <col min="1" max="1" width="5" style="13" customWidth="1"/>
    <col min="2" max="2" width="22.28515625" style="13" customWidth="1"/>
    <col min="3" max="3" width="21.140625" style="13" customWidth="1"/>
    <col min="4" max="4" width="15.42578125" style="13" customWidth="1"/>
    <col min="5" max="5" width="19.140625" style="13" customWidth="1"/>
    <col min="6" max="7" width="12" style="13" customWidth="1"/>
    <col min="8" max="8" width="0.140625" style="13" customWidth="1"/>
    <col min="9" max="9" width="10.5703125" style="13" customWidth="1"/>
    <col min="10" max="10" width="15" style="13" bestFit="1" customWidth="1"/>
    <col min="11" max="11" width="15.7109375" style="13" bestFit="1" customWidth="1"/>
    <col min="12" max="12" width="18.140625" style="13" bestFit="1" customWidth="1"/>
    <col min="13" max="13" width="12" style="13" customWidth="1"/>
    <col min="14" max="16384" width="9.140625" style="13"/>
  </cols>
  <sheetData>
    <row r="1" spans="1:14" ht="16.5" customHeight="1" x14ac:dyDescent="0.25">
      <c r="A1" s="96" t="s">
        <v>253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s="27" customFormat="1" ht="63.75" x14ac:dyDescent="0.2">
      <c r="A2" s="24" t="s">
        <v>0</v>
      </c>
      <c r="B2" s="25" t="s">
        <v>69</v>
      </c>
      <c r="C2" s="25" t="s">
        <v>15</v>
      </c>
      <c r="D2" s="25" t="s">
        <v>68</v>
      </c>
      <c r="E2" s="26" t="s">
        <v>1</v>
      </c>
      <c r="F2" s="26" t="s">
        <v>17</v>
      </c>
      <c r="G2" s="26" t="s">
        <v>70</v>
      </c>
      <c r="H2" s="24"/>
      <c r="I2" s="24" t="s">
        <v>2</v>
      </c>
      <c r="J2" s="24" t="s">
        <v>29</v>
      </c>
      <c r="K2" s="24" t="s">
        <v>3</v>
      </c>
      <c r="L2" s="24" t="s">
        <v>254</v>
      </c>
      <c r="M2" s="24" t="s">
        <v>16</v>
      </c>
    </row>
    <row r="3" spans="1:14" ht="24.75" customHeight="1" thickBot="1" x14ac:dyDescent="0.3">
      <c r="A3" s="89">
        <v>1</v>
      </c>
      <c r="B3" s="88" t="s">
        <v>91</v>
      </c>
      <c r="C3" s="88" t="s">
        <v>20</v>
      </c>
      <c r="D3" s="88" t="s">
        <v>93</v>
      </c>
      <c r="E3" s="90" t="s">
        <v>6</v>
      </c>
      <c r="F3" s="90"/>
      <c r="G3" s="90">
        <v>228.46</v>
      </c>
      <c r="H3" s="90"/>
      <c r="I3" s="89"/>
      <c r="J3" s="89"/>
      <c r="K3" s="89"/>
      <c r="L3" s="89"/>
      <c r="M3" s="12">
        <f>L3+K3+J3+I3+H3+G3+F3</f>
        <v>228.46</v>
      </c>
    </row>
    <row r="4" spans="1:14" customFormat="1" ht="15.75" thickBot="1" x14ac:dyDescent="0.3">
      <c r="A4" s="93" t="s">
        <v>116</v>
      </c>
      <c r="B4" s="94"/>
      <c r="C4" s="94"/>
      <c r="D4" s="94"/>
      <c r="E4" s="95"/>
      <c r="F4" s="29">
        <f>SUM(F3)</f>
        <v>0</v>
      </c>
      <c r="G4" s="29">
        <f t="shared" ref="G4:K4" si="0">SUM(G3)</f>
        <v>228.46</v>
      </c>
      <c r="H4" s="29">
        <f t="shared" si="0"/>
        <v>0</v>
      </c>
      <c r="I4" s="29">
        <f t="shared" si="0"/>
        <v>0</v>
      </c>
      <c r="J4" s="29">
        <f t="shared" si="0"/>
        <v>0</v>
      </c>
      <c r="K4" s="30">
        <f t="shared" si="0"/>
        <v>0</v>
      </c>
      <c r="L4" s="30"/>
      <c r="M4" s="30">
        <f>SUM(M3)</f>
        <v>228.46</v>
      </c>
    </row>
    <row r="5" spans="1:14" ht="24.75" customHeight="1" x14ac:dyDescent="0.25">
      <c r="A5" s="97">
        <v>2</v>
      </c>
      <c r="B5" s="88" t="s">
        <v>72</v>
      </c>
      <c r="C5" s="88" t="s">
        <v>18</v>
      </c>
      <c r="D5" s="88" t="s">
        <v>92</v>
      </c>
      <c r="E5" s="90" t="s">
        <v>4</v>
      </c>
      <c r="F5" s="90"/>
      <c r="G5" s="90">
        <v>615.33000000000004</v>
      </c>
      <c r="H5" s="90"/>
      <c r="I5" s="89"/>
      <c r="J5" s="89"/>
      <c r="K5" s="89"/>
      <c r="L5" s="89"/>
      <c r="M5" s="12">
        <f>L5+K5+J5+I5+H5+G5+F5</f>
        <v>615.33000000000004</v>
      </c>
    </row>
    <row r="6" spans="1:14" ht="24.75" customHeight="1" x14ac:dyDescent="0.25">
      <c r="A6" s="98"/>
      <c r="B6" s="88" t="s">
        <v>72</v>
      </c>
      <c r="C6" s="88" t="s">
        <v>25</v>
      </c>
      <c r="D6" s="88" t="s">
        <v>97</v>
      </c>
      <c r="E6" s="90" t="s">
        <v>10</v>
      </c>
      <c r="F6" s="90">
        <v>397.78</v>
      </c>
      <c r="G6" s="90">
        <v>278.44</v>
      </c>
      <c r="H6" s="90"/>
      <c r="I6" s="89">
        <v>1132.97</v>
      </c>
      <c r="J6" s="89"/>
      <c r="K6" s="89">
        <v>6358.62</v>
      </c>
      <c r="L6" s="89"/>
      <c r="M6" s="12">
        <f>L6+K6+J6+I6+H6+G6+F6</f>
        <v>8167.8099999999995</v>
      </c>
    </row>
    <row r="7" spans="1:14" ht="24.75" customHeight="1" thickBot="1" x14ac:dyDescent="0.3">
      <c r="A7" s="99"/>
      <c r="B7" s="88" t="s">
        <v>91</v>
      </c>
      <c r="C7" s="88" t="s">
        <v>30</v>
      </c>
      <c r="D7" s="88" t="s">
        <v>101</v>
      </c>
      <c r="E7" s="90" t="s">
        <v>7</v>
      </c>
      <c r="F7" s="90"/>
      <c r="G7" s="90">
        <v>93.1</v>
      </c>
      <c r="H7" s="90"/>
      <c r="I7" s="89"/>
      <c r="J7" s="89"/>
      <c r="K7" s="89"/>
      <c r="L7" s="89">
        <f>697.3+180</f>
        <v>877.3</v>
      </c>
      <c r="M7" s="12">
        <f>L7+K7+J7+I7+H7+G7+F7</f>
        <v>970.4</v>
      </c>
    </row>
    <row r="8" spans="1:14" customFormat="1" ht="15.75" thickBot="1" x14ac:dyDescent="0.3">
      <c r="A8" s="93" t="s">
        <v>116</v>
      </c>
      <c r="B8" s="94"/>
      <c r="C8" s="94"/>
      <c r="D8" s="94"/>
      <c r="E8" s="95"/>
      <c r="F8" s="29">
        <f>SUM(F5:F7)</f>
        <v>397.78</v>
      </c>
      <c r="G8" s="29">
        <f t="shared" ref="G8:M8" si="1">SUM(G5:G7)</f>
        <v>986.87</v>
      </c>
      <c r="H8" s="29">
        <f t="shared" si="1"/>
        <v>0</v>
      </c>
      <c r="I8" s="29">
        <f t="shared" si="1"/>
        <v>1132.97</v>
      </c>
      <c r="J8" s="29">
        <f t="shared" si="1"/>
        <v>0</v>
      </c>
      <c r="K8" s="30">
        <f t="shared" si="1"/>
        <v>6358.62</v>
      </c>
      <c r="L8" s="30">
        <f t="shared" si="1"/>
        <v>877.3</v>
      </c>
      <c r="M8" s="30">
        <f t="shared" si="1"/>
        <v>9753.5399999999991</v>
      </c>
    </row>
    <row r="9" spans="1:14" ht="24.75" customHeight="1" x14ac:dyDescent="0.25">
      <c r="A9" s="97">
        <v>3</v>
      </c>
      <c r="B9" s="88" t="s">
        <v>71</v>
      </c>
      <c r="C9" s="88" t="s">
        <v>19</v>
      </c>
      <c r="D9" s="88" t="s">
        <v>92</v>
      </c>
      <c r="E9" s="90" t="s">
        <v>4</v>
      </c>
      <c r="F9" s="90"/>
      <c r="G9" s="90">
        <v>615.33000000000004</v>
      </c>
      <c r="H9" s="90"/>
      <c r="I9" s="89"/>
      <c r="J9" s="89"/>
      <c r="K9" s="89"/>
      <c r="L9" s="89"/>
      <c r="M9" s="12">
        <f>K9+J9+I9+H9+G9+F9</f>
        <v>615.33000000000004</v>
      </c>
    </row>
    <row r="10" spans="1:14" ht="24.75" customHeight="1" x14ac:dyDescent="0.25">
      <c r="A10" s="98"/>
      <c r="B10" s="88" t="s">
        <v>71</v>
      </c>
      <c r="C10" s="88" t="s">
        <v>22</v>
      </c>
      <c r="D10" s="88" t="s">
        <v>95</v>
      </c>
      <c r="E10" s="90" t="s">
        <v>8</v>
      </c>
      <c r="F10" s="90">
        <v>293.57</v>
      </c>
      <c r="G10" s="90">
        <v>205.5</v>
      </c>
      <c r="H10" s="90"/>
      <c r="I10" s="89">
        <v>837.23</v>
      </c>
      <c r="J10" s="89"/>
      <c r="K10" s="89">
        <v>548.9</v>
      </c>
      <c r="L10" s="89"/>
      <c r="M10" s="12">
        <f>K10+J10+I10+H10+G10+F10</f>
        <v>1885.2</v>
      </c>
      <c r="N10" s="14"/>
    </row>
    <row r="11" spans="1:14" ht="24.75" customHeight="1" x14ac:dyDescent="0.25">
      <c r="A11" s="98"/>
      <c r="B11" s="88" t="s">
        <v>71</v>
      </c>
      <c r="C11" s="88" t="s">
        <v>24</v>
      </c>
      <c r="D11" s="88" t="s">
        <v>96</v>
      </c>
      <c r="E11" s="90" t="s">
        <v>10</v>
      </c>
      <c r="F11" s="90">
        <v>588.96</v>
      </c>
      <c r="G11" s="90">
        <v>412.27</v>
      </c>
      <c r="H11" s="90"/>
      <c r="I11" s="89">
        <v>1132.97</v>
      </c>
      <c r="J11" s="89"/>
      <c r="K11" s="89">
        <v>5848.8</v>
      </c>
      <c r="L11" s="89"/>
      <c r="M11" s="12">
        <f>K11+J11+I11+H11+G11+F11</f>
        <v>7983.0000000000009</v>
      </c>
    </row>
    <row r="12" spans="1:14" ht="24.75" customHeight="1" x14ac:dyDescent="0.25">
      <c r="A12" s="98"/>
      <c r="B12" s="88" t="s">
        <v>71</v>
      </c>
      <c r="C12" s="88" t="s">
        <v>27</v>
      </c>
      <c r="D12" s="88" t="s">
        <v>99</v>
      </c>
      <c r="E12" s="90" t="s">
        <v>12</v>
      </c>
      <c r="F12" s="90"/>
      <c r="G12" s="90">
        <v>168.8</v>
      </c>
      <c r="H12" s="90"/>
      <c r="I12" s="89"/>
      <c r="J12" s="89"/>
      <c r="K12" s="89"/>
      <c r="L12" s="89"/>
      <c r="M12" s="12">
        <f>K12+J12+I12+H12+G12+F12</f>
        <v>168.8</v>
      </c>
    </row>
    <row r="13" spans="1:14" ht="24.75" customHeight="1" x14ac:dyDescent="0.25">
      <c r="A13" s="98"/>
      <c r="B13" s="88" t="s">
        <v>72</v>
      </c>
      <c r="C13" s="88" t="s">
        <v>28</v>
      </c>
      <c r="D13" s="88" t="s">
        <v>100</v>
      </c>
      <c r="E13" s="90" t="s">
        <v>10</v>
      </c>
      <c r="F13" s="90">
        <v>495.96</v>
      </c>
      <c r="G13" s="90">
        <v>347.17</v>
      </c>
      <c r="H13" s="90"/>
      <c r="I13" s="89">
        <v>1053.44</v>
      </c>
      <c r="J13" s="89"/>
      <c r="K13" s="89">
        <v>7257</v>
      </c>
      <c r="L13" s="89"/>
      <c r="M13" s="12">
        <f>K13+J13+I13+H13+G13+F13</f>
        <v>9153.57</v>
      </c>
    </row>
    <row r="14" spans="1:14" ht="24.75" customHeight="1" x14ac:dyDescent="0.25">
      <c r="A14" s="98"/>
      <c r="B14" s="88" t="s">
        <v>72</v>
      </c>
      <c r="C14" s="88" t="s">
        <v>33</v>
      </c>
      <c r="D14" s="88" t="s">
        <v>104</v>
      </c>
      <c r="E14" s="90" t="s">
        <v>9</v>
      </c>
      <c r="F14" s="90">
        <v>525.35</v>
      </c>
      <c r="G14" s="90">
        <v>367.75</v>
      </c>
      <c r="H14" s="90"/>
      <c r="I14" s="89">
        <v>547.79999999999995</v>
      </c>
      <c r="J14" s="89"/>
      <c r="K14" s="89">
        <v>1848</v>
      </c>
      <c r="L14" s="89">
        <v>695.4</v>
      </c>
      <c r="M14" s="12">
        <f>L14+K14+J14+I14+H14+G14+F14</f>
        <v>3984.2999999999997</v>
      </c>
    </row>
    <row r="15" spans="1:14" ht="24.75" customHeight="1" thickBot="1" x14ac:dyDescent="0.3">
      <c r="A15" s="99"/>
      <c r="B15" s="88" t="s">
        <v>72</v>
      </c>
      <c r="C15" s="88" t="s">
        <v>34</v>
      </c>
      <c r="D15" s="88" t="s">
        <v>105</v>
      </c>
      <c r="E15" s="90" t="s">
        <v>7</v>
      </c>
      <c r="F15" s="90">
        <v>52.45</v>
      </c>
      <c r="G15" s="90">
        <v>122.39</v>
      </c>
      <c r="H15" s="90"/>
      <c r="I15" s="89"/>
      <c r="J15" s="89"/>
      <c r="K15" s="89"/>
      <c r="L15" s="89"/>
      <c r="M15" s="12">
        <f>K15+J15+I15+H15+G15+F15</f>
        <v>174.84</v>
      </c>
    </row>
    <row r="16" spans="1:14" customFormat="1" ht="15.75" thickBot="1" x14ac:dyDescent="0.3">
      <c r="A16" s="93" t="s">
        <v>116</v>
      </c>
      <c r="B16" s="94"/>
      <c r="C16" s="94"/>
      <c r="D16" s="94"/>
      <c r="E16" s="95"/>
      <c r="F16" s="29">
        <f>SUM(F9:F15)</f>
        <v>1956.2900000000002</v>
      </c>
      <c r="G16" s="29">
        <f t="shared" ref="G16:L16" si="2">SUM(G9:G15)</f>
        <v>2239.2099999999996</v>
      </c>
      <c r="H16" s="29">
        <f t="shared" si="2"/>
        <v>0</v>
      </c>
      <c r="I16" s="29">
        <f t="shared" si="2"/>
        <v>3571.4400000000005</v>
      </c>
      <c r="J16" s="29">
        <f t="shared" si="2"/>
        <v>0</v>
      </c>
      <c r="K16" s="30">
        <f t="shared" si="2"/>
        <v>15502.7</v>
      </c>
      <c r="L16" s="30">
        <f t="shared" si="2"/>
        <v>695.4</v>
      </c>
      <c r="M16" s="30">
        <f>SUM(M9:M15)</f>
        <v>23965.040000000001</v>
      </c>
    </row>
    <row r="17" spans="1:13" ht="24.75" customHeight="1" x14ac:dyDescent="0.25">
      <c r="A17" s="97">
        <v>4</v>
      </c>
      <c r="B17" s="100" t="s">
        <v>71</v>
      </c>
      <c r="C17" s="88" t="s">
        <v>21</v>
      </c>
      <c r="D17" s="88" t="s">
        <v>94</v>
      </c>
      <c r="E17" s="91" t="s">
        <v>7</v>
      </c>
      <c r="F17" s="91">
        <v>34.78</v>
      </c>
      <c r="G17" s="91">
        <v>81.16</v>
      </c>
      <c r="H17" s="91"/>
      <c r="I17" s="89"/>
      <c r="J17" s="89"/>
      <c r="K17" s="89"/>
      <c r="L17" s="89"/>
      <c r="M17" s="12">
        <f>K17+J17+I17+H17+G17+F17</f>
        <v>115.94</v>
      </c>
    </row>
    <row r="18" spans="1:13" ht="24.75" customHeight="1" thickBot="1" x14ac:dyDescent="0.3">
      <c r="A18" s="99"/>
      <c r="B18" s="101"/>
      <c r="C18" s="88" t="s">
        <v>23</v>
      </c>
      <c r="D18" s="88" t="s">
        <v>95</v>
      </c>
      <c r="E18" s="90" t="s">
        <v>9</v>
      </c>
      <c r="F18" s="90"/>
      <c r="G18" s="90">
        <v>438.86</v>
      </c>
      <c r="H18" s="90"/>
      <c r="I18" s="89"/>
      <c r="J18" s="89"/>
      <c r="K18" s="89"/>
      <c r="L18" s="89"/>
      <c r="M18" s="12">
        <f>K18+J18+I18+H18+G18+F18</f>
        <v>438.86</v>
      </c>
    </row>
    <row r="19" spans="1:13" customFormat="1" ht="15.75" thickBot="1" x14ac:dyDescent="0.3">
      <c r="A19" s="93" t="s">
        <v>116</v>
      </c>
      <c r="B19" s="94"/>
      <c r="C19" s="94"/>
      <c r="D19" s="94"/>
      <c r="E19" s="95"/>
      <c r="F19" s="29">
        <f>SUM(F17:F18)</f>
        <v>34.78</v>
      </c>
      <c r="G19" s="29">
        <f t="shared" ref="G19:M19" si="3">SUM(G17:G18)</f>
        <v>520.02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30">
        <f t="shared" si="3"/>
        <v>0</v>
      </c>
      <c r="L19" s="30"/>
      <c r="M19" s="30">
        <f t="shared" si="3"/>
        <v>554.79999999999995</v>
      </c>
    </row>
    <row r="20" spans="1:13" ht="24.75" customHeight="1" thickBot="1" x14ac:dyDescent="0.3">
      <c r="A20" s="89">
        <v>5</v>
      </c>
      <c r="B20" s="88" t="s">
        <v>71</v>
      </c>
      <c r="C20" s="88" t="s">
        <v>40</v>
      </c>
      <c r="D20" s="88" t="s">
        <v>110</v>
      </c>
      <c r="E20" s="90" t="s">
        <v>10</v>
      </c>
      <c r="F20" s="90">
        <v>612.4</v>
      </c>
      <c r="G20" s="90">
        <v>428.68</v>
      </c>
      <c r="H20" s="90"/>
      <c r="I20" s="89">
        <v>917.42</v>
      </c>
      <c r="J20" s="89"/>
      <c r="K20" s="89">
        <v>3521.1</v>
      </c>
      <c r="L20" s="89"/>
      <c r="M20" s="12">
        <f>K20+J20+I20+H20+G20+F20</f>
        <v>5479.5999999999995</v>
      </c>
    </row>
    <row r="21" spans="1:13" customFormat="1" ht="15.75" thickBot="1" x14ac:dyDescent="0.3">
      <c r="A21" s="93" t="s">
        <v>116</v>
      </c>
      <c r="B21" s="94"/>
      <c r="C21" s="94"/>
      <c r="D21" s="94"/>
      <c r="E21" s="95"/>
      <c r="F21" s="29">
        <f>SUM(F20)</f>
        <v>612.4</v>
      </c>
      <c r="G21" s="29">
        <f t="shared" ref="G21:M21" si="4">SUM(G20)</f>
        <v>428.68</v>
      </c>
      <c r="H21" s="29">
        <f t="shared" si="4"/>
        <v>0</v>
      </c>
      <c r="I21" s="29">
        <f t="shared" si="4"/>
        <v>917.42</v>
      </c>
      <c r="J21" s="29">
        <f t="shared" si="4"/>
        <v>0</v>
      </c>
      <c r="K21" s="30">
        <f t="shared" si="4"/>
        <v>3521.1</v>
      </c>
      <c r="L21" s="30"/>
      <c r="M21" s="30">
        <f t="shared" si="4"/>
        <v>5479.5999999999995</v>
      </c>
    </row>
    <row r="22" spans="1:13" ht="24.75" customHeight="1" thickBot="1" x14ac:dyDescent="0.3">
      <c r="A22" s="89">
        <v>6</v>
      </c>
      <c r="B22" s="88" t="s">
        <v>71</v>
      </c>
      <c r="C22" s="88" t="s">
        <v>26</v>
      </c>
      <c r="D22" s="88" t="s">
        <v>98</v>
      </c>
      <c r="E22" s="90" t="s">
        <v>11</v>
      </c>
      <c r="F22" s="90">
        <v>172.05</v>
      </c>
      <c r="G22" s="90">
        <v>120.44</v>
      </c>
      <c r="H22" s="90"/>
      <c r="I22" s="89"/>
      <c r="J22" s="89"/>
      <c r="K22" s="89">
        <v>443</v>
      </c>
      <c r="L22" s="89"/>
      <c r="M22" s="12">
        <f>K22+J22+I22+H22+G22+F22</f>
        <v>735.49</v>
      </c>
    </row>
    <row r="23" spans="1:13" customFormat="1" ht="15.75" thickBot="1" x14ac:dyDescent="0.3">
      <c r="A23" s="93" t="s">
        <v>116</v>
      </c>
      <c r="B23" s="94"/>
      <c r="C23" s="94"/>
      <c r="D23" s="94"/>
      <c r="E23" s="95"/>
      <c r="F23" s="29">
        <f>SUM(F22)</f>
        <v>172.05</v>
      </c>
      <c r="G23" s="29">
        <f t="shared" ref="G23:M23" si="5">SUM(G22)</f>
        <v>120.44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30">
        <f t="shared" si="5"/>
        <v>443</v>
      </c>
      <c r="L23" s="30"/>
      <c r="M23" s="30">
        <f t="shared" si="5"/>
        <v>735.49</v>
      </c>
    </row>
    <row r="24" spans="1:13" ht="24.75" customHeight="1" x14ac:dyDescent="0.25">
      <c r="A24" s="97">
        <v>7</v>
      </c>
      <c r="B24" s="100" t="s">
        <v>71</v>
      </c>
      <c r="C24" s="88" t="s">
        <v>32</v>
      </c>
      <c r="D24" s="88" t="s">
        <v>103</v>
      </c>
      <c r="E24" s="90" t="s">
        <v>14</v>
      </c>
      <c r="F24" s="90">
        <v>303.26</v>
      </c>
      <c r="G24" s="90">
        <v>212.28</v>
      </c>
      <c r="H24" s="90"/>
      <c r="I24" s="89"/>
      <c r="J24" s="89"/>
      <c r="K24" s="89"/>
      <c r="L24" s="89"/>
      <c r="M24" s="12">
        <f>K24+J24+I24+H24+G24+F24</f>
        <v>515.54</v>
      </c>
    </row>
    <row r="25" spans="1:13" ht="24.75" customHeight="1" x14ac:dyDescent="0.25">
      <c r="A25" s="98"/>
      <c r="B25" s="102"/>
      <c r="C25" s="88" t="s">
        <v>35</v>
      </c>
      <c r="D25" s="88" t="s">
        <v>106</v>
      </c>
      <c r="E25" s="90" t="s">
        <v>9</v>
      </c>
      <c r="F25" s="90">
        <v>644.59</v>
      </c>
      <c r="G25" s="90">
        <v>451.21</v>
      </c>
      <c r="H25" s="90"/>
      <c r="I25" s="89">
        <v>1220.1099999999999</v>
      </c>
      <c r="J25" s="89">
        <v>7.5</v>
      </c>
      <c r="K25" s="89">
        <v>938.1</v>
      </c>
      <c r="L25" s="89"/>
      <c r="M25" s="12">
        <f>K25+J25+I25+H25+G25+F25</f>
        <v>3261.51</v>
      </c>
    </row>
    <row r="26" spans="1:13" ht="24.75" customHeight="1" x14ac:dyDescent="0.25">
      <c r="A26" s="98"/>
      <c r="B26" s="102"/>
      <c r="C26" s="88" t="s">
        <v>37</v>
      </c>
      <c r="D26" s="88" t="s">
        <v>107</v>
      </c>
      <c r="E26" s="90" t="s">
        <v>11</v>
      </c>
      <c r="F26" s="90">
        <v>58.63</v>
      </c>
      <c r="G26" s="90">
        <v>41.04</v>
      </c>
      <c r="H26" s="90"/>
      <c r="I26" s="89"/>
      <c r="J26" s="89"/>
      <c r="K26" s="89"/>
      <c r="L26" s="89"/>
      <c r="M26" s="12">
        <f>K26+J26+I26+H26+G26+F26</f>
        <v>99.67</v>
      </c>
    </row>
    <row r="27" spans="1:13" ht="24.75" customHeight="1" thickBot="1" x14ac:dyDescent="0.3">
      <c r="A27" s="99"/>
      <c r="B27" s="101"/>
      <c r="C27" s="88" t="s">
        <v>38</v>
      </c>
      <c r="D27" s="88" t="s">
        <v>108</v>
      </c>
      <c r="E27" s="90" t="s">
        <v>4</v>
      </c>
      <c r="F27" s="90">
        <v>393.08</v>
      </c>
      <c r="G27" s="90">
        <v>275.14</v>
      </c>
      <c r="H27" s="90"/>
      <c r="I27" s="89">
        <v>1106.71</v>
      </c>
      <c r="J27" s="89"/>
      <c r="K27" s="89"/>
      <c r="L27" s="89"/>
      <c r="M27" s="12">
        <f>K27+J27+I27+H27+G27+F27</f>
        <v>1774.9299999999998</v>
      </c>
    </row>
    <row r="28" spans="1:13" customFormat="1" ht="15.75" thickBot="1" x14ac:dyDescent="0.3">
      <c r="A28" s="93" t="s">
        <v>116</v>
      </c>
      <c r="B28" s="94"/>
      <c r="C28" s="94"/>
      <c r="D28" s="94"/>
      <c r="E28" s="95"/>
      <c r="F28" s="29">
        <f>SUM(F24:F27)</f>
        <v>1399.56</v>
      </c>
      <c r="G28" s="29">
        <f t="shared" ref="G28:K28" si="6">SUM(G24:G27)</f>
        <v>979.67</v>
      </c>
      <c r="H28" s="29">
        <f t="shared" si="6"/>
        <v>0</v>
      </c>
      <c r="I28" s="29">
        <f t="shared" si="6"/>
        <v>2326.8199999999997</v>
      </c>
      <c r="J28" s="29">
        <f t="shared" si="6"/>
        <v>7.5</v>
      </c>
      <c r="K28" s="30">
        <f t="shared" si="6"/>
        <v>938.1</v>
      </c>
      <c r="L28" s="30"/>
      <c r="M28" s="30">
        <f>SUM(M24:M27)</f>
        <v>5651.65</v>
      </c>
    </row>
    <row r="29" spans="1:13" ht="24.75" customHeight="1" x14ac:dyDescent="0.25">
      <c r="A29" s="97">
        <v>8</v>
      </c>
      <c r="B29" s="100" t="s">
        <v>71</v>
      </c>
      <c r="C29" s="88" t="s">
        <v>31</v>
      </c>
      <c r="D29" s="88" t="s">
        <v>102</v>
      </c>
      <c r="E29" s="90" t="s">
        <v>6</v>
      </c>
      <c r="F29" s="90"/>
      <c r="G29" s="90">
        <v>201.29</v>
      </c>
      <c r="H29" s="90"/>
      <c r="I29" s="89"/>
      <c r="J29" s="89"/>
      <c r="K29" s="89"/>
      <c r="L29" s="89"/>
      <c r="M29" s="12">
        <f>K29+J29+I29+H29+G29+F29</f>
        <v>201.29</v>
      </c>
    </row>
    <row r="30" spans="1:13" ht="24.75" customHeight="1" thickBot="1" x14ac:dyDescent="0.3">
      <c r="A30" s="99"/>
      <c r="B30" s="101"/>
      <c r="C30" s="88" t="s">
        <v>39</v>
      </c>
      <c r="D30" s="88" t="s">
        <v>109</v>
      </c>
      <c r="E30" s="90" t="s">
        <v>8</v>
      </c>
      <c r="F30" s="90">
        <v>114.7</v>
      </c>
      <c r="G30" s="90">
        <v>267.62</v>
      </c>
      <c r="H30" s="90"/>
      <c r="I30" s="89"/>
      <c r="J30" s="89"/>
      <c r="K30" s="89"/>
      <c r="L30" s="89"/>
      <c r="M30" s="12">
        <f>K30+J30+I30+H30+G30+F30</f>
        <v>382.32</v>
      </c>
    </row>
    <row r="31" spans="1:13" customFormat="1" ht="15.75" thickBot="1" x14ac:dyDescent="0.3">
      <c r="A31" s="93" t="s">
        <v>116</v>
      </c>
      <c r="B31" s="94"/>
      <c r="C31" s="94"/>
      <c r="D31" s="94"/>
      <c r="E31" s="95"/>
      <c r="F31" s="29">
        <f>SUM(F29:F30)</f>
        <v>114.7</v>
      </c>
      <c r="G31" s="29">
        <f t="shared" ref="G31:M31" si="7">SUM(G29:G30)</f>
        <v>468.90999999999997</v>
      </c>
      <c r="H31" s="29">
        <f t="shared" si="7"/>
        <v>0</v>
      </c>
      <c r="I31" s="29">
        <f t="shared" si="7"/>
        <v>0</v>
      </c>
      <c r="J31" s="29">
        <f t="shared" si="7"/>
        <v>0</v>
      </c>
      <c r="K31" s="30">
        <f t="shared" si="7"/>
        <v>0</v>
      </c>
      <c r="L31" s="30"/>
      <c r="M31" s="30">
        <f t="shared" si="7"/>
        <v>583.61</v>
      </c>
    </row>
    <row r="32" spans="1:13" s="19" customFormat="1" ht="30.75" customHeight="1" x14ac:dyDescent="0.25">
      <c r="A32" s="15"/>
      <c r="B32" s="16"/>
      <c r="C32" s="16"/>
      <c r="D32" s="16"/>
      <c r="E32" s="17"/>
      <c r="F32" s="18">
        <f>F31+F28+F23+F21+F19+F16+F8+F4</f>
        <v>4687.5600000000004</v>
      </c>
      <c r="G32" s="18">
        <f t="shared" ref="G32:L32" si="8">G31+G28+G23+G21+G19+G16+G8+G4</f>
        <v>5972.26</v>
      </c>
      <c r="H32" s="18">
        <f t="shared" si="8"/>
        <v>0</v>
      </c>
      <c r="I32" s="18">
        <f t="shared" si="8"/>
        <v>7948.6500000000005</v>
      </c>
      <c r="J32" s="18">
        <f t="shared" si="8"/>
        <v>7.5</v>
      </c>
      <c r="K32" s="18">
        <f t="shared" si="8"/>
        <v>26763.52</v>
      </c>
      <c r="L32" s="18">
        <f t="shared" si="8"/>
        <v>1572.6999999999998</v>
      </c>
      <c r="M32" s="18">
        <f>M31+M28+M23+M21+M19+M16+M8+M4</f>
        <v>46952.19</v>
      </c>
    </row>
    <row r="33" spans="1:13" x14ac:dyDescent="0.2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</sheetData>
  <autoFilter ref="A2:N32"/>
  <mergeCells count="17">
    <mergeCell ref="B24:B27"/>
    <mergeCell ref="A31:E31"/>
    <mergeCell ref="A1:M1"/>
    <mergeCell ref="A5:A7"/>
    <mergeCell ref="A29:A30"/>
    <mergeCell ref="A9:A15"/>
    <mergeCell ref="A4:E4"/>
    <mergeCell ref="A8:E8"/>
    <mergeCell ref="A16:E16"/>
    <mergeCell ref="A19:E19"/>
    <mergeCell ref="A21:E21"/>
    <mergeCell ref="A23:E23"/>
    <mergeCell ref="A28:E28"/>
    <mergeCell ref="B29:B30"/>
    <mergeCell ref="B17:B18"/>
    <mergeCell ref="A17:A18"/>
    <mergeCell ref="A24:A27"/>
  </mergeCells>
  <pageMargins left="0.7" right="0.7" top="0.75" bottom="0.75" header="0.3" footer="0.3"/>
  <pageSetup scale="6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6"/>
  <sheetViews>
    <sheetView workbookViewId="0">
      <selection activeCell="Q16" sqref="Q16"/>
    </sheetView>
  </sheetViews>
  <sheetFormatPr defaultRowHeight="15" x14ac:dyDescent="0.25"/>
  <cols>
    <col min="1" max="1" width="6.7109375" customWidth="1"/>
    <col min="2" max="2" width="24.42578125" customWidth="1"/>
    <col min="3" max="3" width="15" customWidth="1"/>
    <col min="4" max="4" width="12.5703125" customWidth="1"/>
    <col min="5" max="5" width="17.140625" customWidth="1"/>
    <col min="6" max="6" width="13.28515625" customWidth="1"/>
    <col min="7" max="7" width="16.85546875" customWidth="1"/>
    <col min="8" max="8" width="14.28515625" customWidth="1"/>
    <col min="9" max="9" width="19.5703125" customWidth="1"/>
    <col min="10" max="10" width="17" customWidth="1"/>
    <col min="11" max="11" width="27.28515625" customWidth="1"/>
  </cols>
  <sheetData>
    <row r="1" spans="1:11" s="8" customFormat="1" x14ac:dyDescent="0.25">
      <c r="B1" s="109" t="s">
        <v>255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11" s="27" customFormat="1" ht="45" x14ac:dyDescent="0.2">
      <c r="A2" s="24" t="s">
        <v>0</v>
      </c>
      <c r="B2" s="25" t="s">
        <v>69</v>
      </c>
      <c r="C2" s="25" t="s">
        <v>111</v>
      </c>
      <c r="D2" s="25" t="s">
        <v>68</v>
      </c>
      <c r="E2" s="26" t="s">
        <v>112</v>
      </c>
      <c r="F2" s="26" t="s">
        <v>17</v>
      </c>
      <c r="G2" s="26" t="s">
        <v>70</v>
      </c>
      <c r="H2" s="24" t="s">
        <v>2</v>
      </c>
      <c r="I2" s="24" t="s">
        <v>29</v>
      </c>
      <c r="J2" s="24" t="s">
        <v>3</v>
      </c>
      <c r="K2" s="24" t="s">
        <v>16</v>
      </c>
    </row>
    <row r="3" spans="1:11" ht="15.75" thickBot="1" x14ac:dyDescent="0.3">
      <c r="A3" s="20">
        <v>1</v>
      </c>
      <c r="B3" s="21" t="s">
        <v>91</v>
      </c>
      <c r="C3" s="21" t="s">
        <v>113</v>
      </c>
      <c r="D3" s="21" t="s">
        <v>114</v>
      </c>
      <c r="E3" s="28" t="s">
        <v>115</v>
      </c>
      <c r="F3" s="28">
        <v>45</v>
      </c>
      <c r="G3" s="4"/>
      <c r="H3" s="1">
        <v>301.38</v>
      </c>
      <c r="I3" s="1"/>
      <c r="J3" s="1"/>
      <c r="K3" s="3">
        <f>F3+G3+H3+I3+J3</f>
        <v>346.38</v>
      </c>
    </row>
    <row r="4" spans="1:11" ht="15.75" thickBot="1" x14ac:dyDescent="0.3">
      <c r="A4" s="93" t="s">
        <v>116</v>
      </c>
      <c r="B4" s="94"/>
      <c r="C4" s="94"/>
      <c r="D4" s="94"/>
      <c r="E4" s="95"/>
      <c r="F4" s="29">
        <f>SUM(F3)</f>
        <v>45</v>
      </c>
      <c r="G4" s="29">
        <f t="shared" ref="G4:J4" si="0">SUM(G3)</f>
        <v>0</v>
      </c>
      <c r="H4" s="29">
        <f t="shared" si="0"/>
        <v>301.38</v>
      </c>
      <c r="I4" s="29">
        <f t="shared" si="0"/>
        <v>0</v>
      </c>
      <c r="J4" s="29">
        <f t="shared" si="0"/>
        <v>0</v>
      </c>
      <c r="K4" s="30">
        <f>SUM(K3)</f>
        <v>346.38</v>
      </c>
    </row>
    <row r="5" spans="1:11" x14ac:dyDescent="0.25">
      <c r="A5" s="104">
        <v>2</v>
      </c>
      <c r="B5" s="108" t="s">
        <v>72</v>
      </c>
      <c r="C5" s="31" t="s">
        <v>117</v>
      </c>
      <c r="D5" s="31" t="s">
        <v>118</v>
      </c>
      <c r="E5" s="32" t="s">
        <v>119</v>
      </c>
      <c r="F5" s="32">
        <v>15</v>
      </c>
      <c r="G5" s="4"/>
      <c r="H5" s="1"/>
      <c r="I5" s="1"/>
      <c r="J5" s="1"/>
      <c r="K5" s="3">
        <f>F5+G5+H5+I5+J5</f>
        <v>15</v>
      </c>
    </row>
    <row r="6" spans="1:11" x14ac:dyDescent="0.25">
      <c r="A6" s="104"/>
      <c r="B6" s="110"/>
      <c r="C6" s="2" t="s">
        <v>120</v>
      </c>
      <c r="D6" s="2" t="s">
        <v>121</v>
      </c>
      <c r="E6" s="4" t="s">
        <v>119</v>
      </c>
      <c r="F6" s="4">
        <v>15</v>
      </c>
      <c r="G6" s="4"/>
      <c r="H6" s="1"/>
      <c r="I6" s="1"/>
      <c r="J6" s="1"/>
      <c r="K6" s="3">
        <f t="shared" ref="K6:K14" si="1">F6+G6+H6+I6+J6</f>
        <v>15</v>
      </c>
    </row>
    <row r="7" spans="1:11" x14ac:dyDescent="0.25">
      <c r="A7" s="104"/>
      <c r="B7" s="110"/>
      <c r="C7" s="2" t="s">
        <v>122</v>
      </c>
      <c r="D7" s="2" t="s">
        <v>123</v>
      </c>
      <c r="E7" s="4" t="s">
        <v>119</v>
      </c>
      <c r="F7" s="4">
        <v>75</v>
      </c>
      <c r="G7" s="4"/>
      <c r="H7" s="1"/>
      <c r="I7" s="1"/>
      <c r="J7" s="1"/>
      <c r="K7" s="3">
        <f t="shared" si="1"/>
        <v>75</v>
      </c>
    </row>
    <row r="8" spans="1:11" x14ac:dyDescent="0.25">
      <c r="A8" s="104"/>
      <c r="B8" s="110"/>
      <c r="C8" s="2" t="s">
        <v>124</v>
      </c>
      <c r="D8" s="2" t="s">
        <v>125</v>
      </c>
      <c r="E8" s="4" t="s">
        <v>115</v>
      </c>
      <c r="F8" s="4">
        <v>60</v>
      </c>
      <c r="G8" s="4"/>
      <c r="H8" s="1">
        <v>228</v>
      </c>
      <c r="I8" s="1"/>
      <c r="J8" s="1">
        <v>123.3</v>
      </c>
      <c r="K8" s="3">
        <f t="shared" si="1"/>
        <v>411.3</v>
      </c>
    </row>
    <row r="9" spans="1:11" x14ac:dyDescent="0.25">
      <c r="A9" s="104"/>
      <c r="B9" s="111" t="s">
        <v>91</v>
      </c>
      <c r="C9" s="2" t="s">
        <v>126</v>
      </c>
      <c r="D9" s="2" t="s">
        <v>127</v>
      </c>
      <c r="E9" s="4" t="s">
        <v>119</v>
      </c>
      <c r="F9" s="4">
        <v>45</v>
      </c>
      <c r="G9" s="4"/>
      <c r="H9" s="1">
        <v>660</v>
      </c>
      <c r="I9" s="1"/>
      <c r="J9" s="1"/>
      <c r="K9" s="3">
        <f t="shared" si="1"/>
        <v>705</v>
      </c>
    </row>
    <row r="10" spans="1:11" x14ac:dyDescent="0.25">
      <c r="A10" s="104"/>
      <c r="B10" s="112"/>
      <c r="C10" s="2" t="s">
        <v>128</v>
      </c>
      <c r="D10" s="2" t="s">
        <v>129</v>
      </c>
      <c r="E10" s="4" t="s">
        <v>130</v>
      </c>
      <c r="F10" s="4">
        <v>15</v>
      </c>
      <c r="G10" s="4"/>
      <c r="H10" s="1"/>
      <c r="I10" s="1"/>
      <c r="J10" s="1"/>
      <c r="K10" s="3">
        <f t="shared" si="1"/>
        <v>15</v>
      </c>
    </row>
    <row r="11" spans="1:11" x14ac:dyDescent="0.25">
      <c r="A11" s="104"/>
      <c r="B11" s="112"/>
      <c r="C11" s="2" t="s">
        <v>131</v>
      </c>
      <c r="D11" s="2" t="s">
        <v>132</v>
      </c>
      <c r="E11" s="4" t="s">
        <v>133</v>
      </c>
      <c r="F11" s="4">
        <v>15</v>
      </c>
      <c r="G11" s="4"/>
      <c r="H11" s="1"/>
      <c r="I11" s="1"/>
      <c r="J11" s="1"/>
      <c r="K11" s="3">
        <f t="shared" si="1"/>
        <v>15</v>
      </c>
    </row>
    <row r="12" spans="1:11" x14ac:dyDescent="0.25">
      <c r="A12" s="104"/>
      <c r="B12" s="112"/>
      <c r="C12" s="2" t="s">
        <v>134</v>
      </c>
      <c r="D12" s="2" t="s">
        <v>135</v>
      </c>
      <c r="E12" s="4" t="s">
        <v>119</v>
      </c>
      <c r="F12" s="4">
        <v>30</v>
      </c>
      <c r="G12" s="4"/>
      <c r="H12" s="1"/>
      <c r="I12" s="1"/>
      <c r="J12" s="1"/>
      <c r="K12" s="3">
        <f t="shared" si="1"/>
        <v>30</v>
      </c>
    </row>
    <row r="13" spans="1:11" x14ac:dyDescent="0.25">
      <c r="A13" s="104"/>
      <c r="B13" s="112"/>
      <c r="C13" s="2" t="s">
        <v>136</v>
      </c>
      <c r="D13" s="2" t="s">
        <v>137</v>
      </c>
      <c r="E13" s="4" t="s">
        <v>115</v>
      </c>
      <c r="F13" s="4">
        <v>15</v>
      </c>
      <c r="G13" s="4"/>
      <c r="H13" s="1">
        <v>161.5</v>
      </c>
      <c r="I13" s="1"/>
      <c r="J13" s="1">
        <v>256.60000000000002</v>
      </c>
      <c r="K13" s="3">
        <f>F13+G13+H13+I13+J13</f>
        <v>433.1</v>
      </c>
    </row>
    <row r="14" spans="1:11" ht="15.75" thickBot="1" x14ac:dyDescent="0.3">
      <c r="A14" s="104"/>
      <c r="B14" s="106"/>
      <c r="C14" s="21" t="s">
        <v>138</v>
      </c>
      <c r="D14" s="21" t="s">
        <v>139</v>
      </c>
      <c r="E14" s="28" t="s">
        <v>140</v>
      </c>
      <c r="F14" s="28">
        <v>45</v>
      </c>
      <c r="G14" s="28"/>
      <c r="H14" s="20">
        <v>420</v>
      </c>
      <c r="I14" s="20"/>
      <c r="J14" s="20">
        <v>133</v>
      </c>
      <c r="K14" s="33">
        <f t="shared" si="1"/>
        <v>598</v>
      </c>
    </row>
    <row r="15" spans="1:11" ht="15.75" thickBot="1" x14ac:dyDescent="0.3">
      <c r="A15" s="93" t="s">
        <v>116</v>
      </c>
      <c r="B15" s="94"/>
      <c r="C15" s="94"/>
      <c r="D15" s="94"/>
      <c r="E15" s="95"/>
      <c r="F15" s="34">
        <f>SUM(F5:F14)</f>
        <v>330</v>
      </c>
      <c r="G15" s="34">
        <f t="shared" ref="G15:K15" si="2">SUM(G5:G14)</f>
        <v>0</v>
      </c>
      <c r="H15" s="34">
        <f t="shared" si="2"/>
        <v>1469.5</v>
      </c>
      <c r="I15" s="34">
        <f t="shared" si="2"/>
        <v>0</v>
      </c>
      <c r="J15" s="34">
        <f t="shared" si="2"/>
        <v>512.90000000000009</v>
      </c>
      <c r="K15" s="34">
        <f t="shared" si="2"/>
        <v>2312.4</v>
      </c>
    </row>
    <row r="16" spans="1:11" ht="15.75" thickBot="1" x14ac:dyDescent="0.3">
      <c r="A16" s="103">
        <v>3</v>
      </c>
      <c r="B16" s="35" t="s">
        <v>71</v>
      </c>
      <c r="C16" s="31" t="s">
        <v>141</v>
      </c>
      <c r="D16" s="31" t="s">
        <v>142</v>
      </c>
      <c r="E16" s="36" t="s">
        <v>140</v>
      </c>
      <c r="F16" s="36">
        <v>15</v>
      </c>
      <c r="G16" s="36"/>
      <c r="H16" s="37"/>
      <c r="I16" s="37"/>
      <c r="J16" s="37">
        <v>167.9</v>
      </c>
      <c r="K16" s="38">
        <f>F16+G16+H16+I16+J16</f>
        <v>182.9</v>
      </c>
    </row>
    <row r="17" spans="1:11" x14ac:dyDescent="0.25">
      <c r="A17" s="104"/>
      <c r="B17" s="105" t="s">
        <v>72</v>
      </c>
      <c r="C17" s="2" t="s">
        <v>143</v>
      </c>
      <c r="D17" s="2" t="s">
        <v>144</v>
      </c>
      <c r="E17" s="39" t="s">
        <v>115</v>
      </c>
      <c r="F17" s="39">
        <v>45</v>
      </c>
      <c r="G17" s="39"/>
      <c r="H17" s="1">
        <v>801.22</v>
      </c>
      <c r="I17" s="1"/>
      <c r="J17" s="1">
        <v>239</v>
      </c>
      <c r="K17" s="38">
        <f t="shared" ref="K17:K18" si="3">F17+G17+H17+I17+J17</f>
        <v>1085.22</v>
      </c>
    </row>
    <row r="18" spans="1:11" ht="15.75" thickBot="1" x14ac:dyDescent="0.3">
      <c r="A18" s="104"/>
      <c r="B18" s="106"/>
      <c r="C18" s="21" t="s">
        <v>145</v>
      </c>
      <c r="D18" s="21" t="s">
        <v>146</v>
      </c>
      <c r="E18" s="40" t="s">
        <v>119</v>
      </c>
      <c r="F18" s="40">
        <v>15</v>
      </c>
      <c r="G18" s="39"/>
      <c r="H18" s="1"/>
      <c r="I18" s="1"/>
      <c r="J18" s="1"/>
      <c r="K18" s="38">
        <f t="shared" si="3"/>
        <v>15</v>
      </c>
    </row>
    <row r="19" spans="1:11" ht="15.75" thickBot="1" x14ac:dyDescent="0.3">
      <c r="A19" s="93" t="s">
        <v>116</v>
      </c>
      <c r="B19" s="94"/>
      <c r="C19" s="94"/>
      <c r="D19" s="94"/>
      <c r="E19" s="95"/>
      <c r="F19" s="34">
        <f>SUM(F16:F18)</f>
        <v>75</v>
      </c>
      <c r="G19" s="34">
        <f t="shared" ref="G19:J19" si="4">SUM(G16:G18)</f>
        <v>0</v>
      </c>
      <c r="H19" s="34">
        <f t="shared" si="4"/>
        <v>801.22</v>
      </c>
      <c r="I19" s="34">
        <f t="shared" si="4"/>
        <v>0</v>
      </c>
      <c r="J19" s="34">
        <f t="shared" si="4"/>
        <v>406.9</v>
      </c>
      <c r="K19" s="34">
        <f>SUM(K16:K18)</f>
        <v>1283.1200000000001</v>
      </c>
    </row>
    <row r="20" spans="1:11" x14ac:dyDescent="0.25">
      <c r="A20" s="103">
        <v>4</v>
      </c>
      <c r="B20" s="105" t="s">
        <v>71</v>
      </c>
      <c r="C20" s="31" t="s">
        <v>147</v>
      </c>
      <c r="D20" s="31" t="s">
        <v>148</v>
      </c>
      <c r="E20" s="36" t="s">
        <v>149</v>
      </c>
      <c r="F20" s="36">
        <v>15</v>
      </c>
      <c r="G20" s="39"/>
      <c r="H20" s="1"/>
      <c r="I20" s="1"/>
      <c r="J20" s="1"/>
      <c r="K20" s="3">
        <f>F20+G20+H20+I20+J20</f>
        <v>15</v>
      </c>
    </row>
    <row r="21" spans="1:11" ht="15.75" thickBot="1" x14ac:dyDescent="0.3">
      <c r="A21" s="107"/>
      <c r="B21" s="108"/>
      <c r="C21" s="31" t="s">
        <v>150</v>
      </c>
      <c r="D21" s="31" t="s">
        <v>151</v>
      </c>
      <c r="E21" s="36" t="s">
        <v>115</v>
      </c>
      <c r="F21" s="41">
        <v>90</v>
      </c>
      <c r="G21" s="39"/>
      <c r="H21" s="1"/>
      <c r="I21" s="1"/>
      <c r="J21" s="1"/>
      <c r="K21" s="3">
        <f>F21+G21+H21+I21+J21</f>
        <v>90</v>
      </c>
    </row>
    <row r="22" spans="1:11" ht="15.75" thickBot="1" x14ac:dyDescent="0.3">
      <c r="A22" s="93" t="s">
        <v>116</v>
      </c>
      <c r="B22" s="94"/>
      <c r="C22" s="94"/>
      <c r="D22" s="94"/>
      <c r="E22" s="95"/>
      <c r="F22" s="34">
        <f>SUM(F20:F21)</f>
        <v>105</v>
      </c>
      <c r="G22" s="34">
        <f t="shared" ref="G22:K22" si="5">SUM(G20:G21)</f>
        <v>0</v>
      </c>
      <c r="H22" s="34">
        <f t="shared" si="5"/>
        <v>0</v>
      </c>
      <c r="I22" s="34">
        <f t="shared" si="5"/>
        <v>0</v>
      </c>
      <c r="J22" s="34">
        <f t="shared" si="5"/>
        <v>0</v>
      </c>
      <c r="K22" s="34">
        <f t="shared" si="5"/>
        <v>105</v>
      </c>
    </row>
    <row r="23" spans="1:11" ht="15.75" thickBot="1" x14ac:dyDescent="0.3">
      <c r="A23" s="42">
        <v>5</v>
      </c>
      <c r="B23" s="35" t="s">
        <v>71</v>
      </c>
      <c r="C23" s="2" t="s">
        <v>152</v>
      </c>
      <c r="D23" s="2" t="s">
        <v>153</v>
      </c>
      <c r="E23" s="39"/>
      <c r="F23" s="36">
        <v>75</v>
      </c>
      <c r="G23" s="39"/>
      <c r="H23" s="1">
        <v>360</v>
      </c>
      <c r="I23" s="1"/>
      <c r="J23" s="1"/>
      <c r="K23" s="3">
        <f>F23+G23+H23+I23+J23</f>
        <v>435</v>
      </c>
    </row>
    <row r="24" spans="1:11" ht="15.75" thickBot="1" x14ac:dyDescent="0.3">
      <c r="A24" s="93" t="s">
        <v>116</v>
      </c>
      <c r="B24" s="94"/>
      <c r="C24" s="94"/>
      <c r="D24" s="94"/>
      <c r="E24" s="95"/>
      <c r="F24" s="34">
        <f>F23</f>
        <v>75</v>
      </c>
      <c r="G24" s="34">
        <f t="shared" ref="G24:K24" si="6">G23</f>
        <v>0</v>
      </c>
      <c r="H24" s="34">
        <f t="shared" si="6"/>
        <v>360</v>
      </c>
      <c r="I24" s="34">
        <f t="shared" si="6"/>
        <v>0</v>
      </c>
      <c r="J24" s="34">
        <f t="shared" si="6"/>
        <v>0</v>
      </c>
      <c r="K24" s="34">
        <f t="shared" si="6"/>
        <v>435</v>
      </c>
    </row>
    <row r="25" spans="1:11" ht="15.75" thickBot="1" x14ac:dyDescent="0.3">
      <c r="A25" s="43"/>
      <c r="B25" s="44"/>
      <c r="C25" s="44"/>
      <c r="D25" s="44"/>
      <c r="E25" s="45"/>
      <c r="F25" s="45"/>
      <c r="G25" s="45"/>
      <c r="H25" s="43"/>
      <c r="I25" s="43"/>
      <c r="J25" s="43"/>
      <c r="K25" s="46"/>
    </row>
    <row r="26" spans="1:11" s="8" customFormat="1" ht="15.75" thickBot="1" x14ac:dyDescent="0.3">
      <c r="A26" s="93" t="s">
        <v>154</v>
      </c>
      <c r="B26" s="94"/>
      <c r="C26" s="94"/>
      <c r="D26" s="94"/>
      <c r="E26" s="95"/>
      <c r="F26" s="47">
        <f>F24+F22+F19+F15+F4</f>
        <v>630</v>
      </c>
      <c r="G26" s="47">
        <f t="shared" ref="G26:J26" si="7">G24+G22+G19+G15+G4</f>
        <v>0</v>
      </c>
      <c r="H26" s="47">
        <f t="shared" si="7"/>
        <v>2932.1000000000004</v>
      </c>
      <c r="I26" s="47">
        <f t="shared" si="7"/>
        <v>0</v>
      </c>
      <c r="J26" s="47">
        <f t="shared" si="7"/>
        <v>919.80000000000007</v>
      </c>
      <c r="K26" s="47">
        <f>K24+K22+K19+K15+K4</f>
        <v>4481.9000000000005</v>
      </c>
    </row>
  </sheetData>
  <mergeCells count="14">
    <mergeCell ref="B1:K1"/>
    <mergeCell ref="A4:E4"/>
    <mergeCell ref="A5:A14"/>
    <mergeCell ref="B5:B8"/>
    <mergeCell ref="B9:B14"/>
    <mergeCell ref="A22:E22"/>
    <mergeCell ref="A24:E24"/>
    <mergeCell ref="A26:E26"/>
    <mergeCell ref="A15:E15"/>
    <mergeCell ref="A16:A18"/>
    <mergeCell ref="B17:B18"/>
    <mergeCell ref="A19:E19"/>
    <mergeCell ref="A20:A21"/>
    <mergeCell ref="B20:B21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31"/>
  <sheetViews>
    <sheetView topLeftCell="B1" workbookViewId="0">
      <selection activeCell="B2" sqref="B1:B1048576"/>
    </sheetView>
  </sheetViews>
  <sheetFormatPr defaultRowHeight="15" x14ac:dyDescent="0.25"/>
  <cols>
    <col min="1" max="1" width="5.5703125" customWidth="1"/>
    <col min="2" max="2" width="20.7109375" customWidth="1"/>
    <col min="3" max="3" width="22.7109375" customWidth="1"/>
    <col min="4" max="4" width="20.140625" customWidth="1"/>
    <col min="5" max="7" width="19.140625" customWidth="1"/>
    <col min="8" max="9" width="13.85546875" customWidth="1"/>
    <col min="10" max="11" width="17" customWidth="1"/>
    <col min="12" max="12" width="11.85546875" customWidth="1"/>
    <col min="14" max="14" width="17.5703125" bestFit="1" customWidth="1"/>
  </cols>
  <sheetData>
    <row r="1" spans="1:12" s="8" customFormat="1" ht="24.75" customHeight="1" x14ac:dyDescent="0.25">
      <c r="A1" s="96" t="s">
        <v>252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27" customFormat="1" ht="78" customHeight="1" x14ac:dyDescent="0.2">
      <c r="A2" s="24" t="s">
        <v>0</v>
      </c>
      <c r="B2" s="25" t="s">
        <v>69</v>
      </c>
      <c r="C2" s="25" t="s">
        <v>15</v>
      </c>
      <c r="D2" s="25" t="s">
        <v>68</v>
      </c>
      <c r="E2" s="26" t="s">
        <v>1</v>
      </c>
      <c r="F2" s="26" t="s">
        <v>17</v>
      </c>
      <c r="G2" s="26" t="s">
        <v>70</v>
      </c>
      <c r="H2" s="24" t="s">
        <v>2</v>
      </c>
      <c r="I2" s="24" t="s">
        <v>29</v>
      </c>
      <c r="J2" s="24" t="s">
        <v>3</v>
      </c>
      <c r="K2" s="24" t="s">
        <v>254</v>
      </c>
      <c r="L2" s="24" t="s">
        <v>16</v>
      </c>
    </row>
    <row r="3" spans="1:12" s="13" customFormat="1" ht="24" customHeight="1" x14ac:dyDescent="0.25">
      <c r="A3" s="113">
        <v>1</v>
      </c>
      <c r="B3" s="116" t="s">
        <v>91</v>
      </c>
      <c r="C3" s="10" t="s">
        <v>41</v>
      </c>
      <c r="D3" s="10" t="s">
        <v>73</v>
      </c>
      <c r="E3" s="11" t="s">
        <v>6</v>
      </c>
      <c r="F3" s="11"/>
      <c r="G3" s="11">
        <v>432.4</v>
      </c>
      <c r="H3" s="9"/>
      <c r="I3" s="9"/>
      <c r="J3" s="9"/>
      <c r="K3" s="9">
        <v>341</v>
      </c>
      <c r="L3" s="12">
        <f>K3+J3+I3+H3+G3+F3</f>
        <v>773.4</v>
      </c>
    </row>
    <row r="4" spans="1:12" s="13" customFormat="1" ht="24" customHeight="1" x14ac:dyDescent="0.25">
      <c r="A4" s="114"/>
      <c r="B4" s="117"/>
      <c r="C4" s="10" t="s">
        <v>44</v>
      </c>
      <c r="D4" s="10" t="s">
        <v>76</v>
      </c>
      <c r="E4" s="11" t="s">
        <v>10</v>
      </c>
      <c r="F4" s="11">
        <v>280.60000000000002</v>
      </c>
      <c r="G4" s="11">
        <v>748.27</v>
      </c>
      <c r="H4" s="9"/>
      <c r="I4" s="9"/>
      <c r="J4" s="9">
        <v>7668.3</v>
      </c>
      <c r="K4" s="9">
        <v>892.05</v>
      </c>
      <c r="L4" s="12">
        <f t="shared" ref="L4:L7" si="0">K4+J4+I4+H4+G4+F4</f>
        <v>9589.2200000000012</v>
      </c>
    </row>
    <row r="5" spans="1:12" s="13" customFormat="1" ht="24" customHeight="1" x14ac:dyDescent="0.25">
      <c r="A5" s="114"/>
      <c r="B5" s="117"/>
      <c r="C5" s="10" t="s">
        <v>54</v>
      </c>
      <c r="D5" s="10" t="s">
        <v>82</v>
      </c>
      <c r="E5" s="11" t="s">
        <v>5</v>
      </c>
      <c r="F5" s="11">
        <v>632.32000000000005</v>
      </c>
      <c r="G5" s="11">
        <v>505.86</v>
      </c>
      <c r="H5" s="9">
        <v>1658.85</v>
      </c>
      <c r="I5" s="9"/>
      <c r="J5" s="9">
        <v>3256.7</v>
      </c>
      <c r="K5" s="9">
        <f>277.4+200</f>
        <v>477.4</v>
      </c>
      <c r="L5" s="12">
        <f t="shared" si="0"/>
        <v>6531.1299999999992</v>
      </c>
    </row>
    <row r="6" spans="1:12" s="13" customFormat="1" ht="24" customHeight="1" x14ac:dyDescent="0.25">
      <c r="A6" s="114"/>
      <c r="B6" s="117"/>
      <c r="C6" s="10" t="s">
        <v>58</v>
      </c>
      <c r="D6" s="10" t="s">
        <v>85</v>
      </c>
      <c r="E6" s="11" t="s">
        <v>59</v>
      </c>
      <c r="F6" s="11">
        <v>327.43</v>
      </c>
      <c r="G6" s="11">
        <v>261.95</v>
      </c>
      <c r="H6" s="9"/>
      <c r="I6" s="9"/>
      <c r="J6" s="9"/>
      <c r="K6" s="9">
        <v>256.5</v>
      </c>
      <c r="L6" s="12">
        <f t="shared" si="0"/>
        <v>845.88000000000011</v>
      </c>
    </row>
    <row r="7" spans="1:12" s="13" customFormat="1" ht="24" customHeight="1" thickBot="1" x14ac:dyDescent="0.3">
      <c r="A7" s="115"/>
      <c r="B7" s="118"/>
      <c r="C7" s="10" t="s">
        <v>65</v>
      </c>
      <c r="D7" s="10" t="s">
        <v>89</v>
      </c>
      <c r="E7" s="11" t="s">
        <v>60</v>
      </c>
      <c r="F7" s="11">
        <v>599.35</v>
      </c>
      <c r="G7" s="11">
        <v>479.47</v>
      </c>
      <c r="H7" s="9"/>
      <c r="I7" s="9"/>
      <c r="J7" s="9"/>
      <c r="K7" s="9"/>
      <c r="L7" s="12">
        <f t="shared" si="0"/>
        <v>1078.8200000000002</v>
      </c>
    </row>
    <row r="8" spans="1:12" ht="15.75" thickBot="1" x14ac:dyDescent="0.3">
      <c r="A8" s="93" t="s">
        <v>116</v>
      </c>
      <c r="B8" s="94"/>
      <c r="C8" s="94"/>
      <c r="D8" s="94"/>
      <c r="E8" s="95"/>
      <c r="F8" s="29">
        <f>SUM(F3:F7)</f>
        <v>1839.7000000000003</v>
      </c>
      <c r="G8" s="29">
        <f t="shared" ref="G8:K8" si="1">SUM(G3:G7)</f>
        <v>2427.9500000000003</v>
      </c>
      <c r="H8" s="29">
        <f t="shared" si="1"/>
        <v>1658.85</v>
      </c>
      <c r="I8" s="29">
        <f t="shared" si="1"/>
        <v>0</v>
      </c>
      <c r="J8" s="29">
        <f t="shared" si="1"/>
        <v>10925</v>
      </c>
      <c r="K8" s="29">
        <f t="shared" si="1"/>
        <v>1966.9499999999998</v>
      </c>
      <c r="L8" s="30">
        <f>SUM(L3:L7)</f>
        <v>18818.45</v>
      </c>
    </row>
    <row r="9" spans="1:12" s="13" customFormat="1" ht="23.25" customHeight="1" x14ac:dyDescent="0.25">
      <c r="A9" s="113">
        <v>2</v>
      </c>
      <c r="B9" s="116" t="s">
        <v>72</v>
      </c>
      <c r="C9" s="10" t="s">
        <v>42</v>
      </c>
      <c r="D9" s="10" t="s">
        <v>74</v>
      </c>
      <c r="E9" s="11" t="s">
        <v>10</v>
      </c>
      <c r="F9" s="11">
        <v>834.34</v>
      </c>
      <c r="G9" s="11">
        <v>250.3</v>
      </c>
      <c r="H9" s="9">
        <v>2119.29</v>
      </c>
      <c r="I9" s="9"/>
      <c r="J9" s="9">
        <v>6272.3</v>
      </c>
      <c r="K9" s="9"/>
      <c r="L9" s="12">
        <f t="shared" ref="L9:L15" si="2">J9+I9+H9+G9+F9</f>
        <v>9476.23</v>
      </c>
    </row>
    <row r="10" spans="1:12" s="13" customFormat="1" ht="23.25" customHeight="1" x14ac:dyDescent="0.25">
      <c r="A10" s="114"/>
      <c r="B10" s="117"/>
      <c r="C10" s="10" t="s">
        <v>46</v>
      </c>
      <c r="D10" s="10" t="s">
        <v>78</v>
      </c>
      <c r="E10" s="11" t="s">
        <v>9</v>
      </c>
      <c r="F10" s="11">
        <v>672.06</v>
      </c>
      <c r="G10" s="11">
        <v>470.44</v>
      </c>
      <c r="H10" s="9"/>
      <c r="I10" s="9">
        <v>84.3</v>
      </c>
      <c r="J10" s="9"/>
      <c r="K10" s="9"/>
      <c r="L10" s="12">
        <f t="shared" si="2"/>
        <v>1226.8</v>
      </c>
    </row>
    <row r="11" spans="1:12" s="13" customFormat="1" ht="23.25" customHeight="1" x14ac:dyDescent="0.25">
      <c r="A11" s="114"/>
      <c r="B11" s="117"/>
      <c r="C11" s="10" t="s">
        <v>50</v>
      </c>
      <c r="D11" s="10" t="s">
        <v>79</v>
      </c>
      <c r="E11" s="11" t="s">
        <v>9</v>
      </c>
      <c r="F11" s="11">
        <v>272.54000000000002</v>
      </c>
      <c r="G11" s="11">
        <v>381.56</v>
      </c>
      <c r="H11" s="9"/>
      <c r="I11" s="9"/>
      <c r="J11" s="9"/>
      <c r="K11" s="9"/>
      <c r="L11" s="12">
        <f t="shared" si="2"/>
        <v>654.1</v>
      </c>
    </row>
    <row r="12" spans="1:12" s="13" customFormat="1" ht="23.25" customHeight="1" x14ac:dyDescent="0.25">
      <c r="A12" s="114"/>
      <c r="B12" s="117"/>
      <c r="C12" s="10" t="s">
        <v>53</v>
      </c>
      <c r="D12" s="10" t="s">
        <v>81</v>
      </c>
      <c r="E12" s="11" t="s">
        <v>5</v>
      </c>
      <c r="F12" s="11"/>
      <c r="G12" s="11">
        <v>562.74</v>
      </c>
      <c r="H12" s="9"/>
      <c r="I12" s="9"/>
      <c r="J12" s="9"/>
      <c r="K12" s="9"/>
      <c r="L12" s="12">
        <f t="shared" si="2"/>
        <v>562.74</v>
      </c>
    </row>
    <row r="13" spans="1:12" s="13" customFormat="1" ht="23.25" customHeight="1" x14ac:dyDescent="0.25">
      <c r="A13" s="114"/>
      <c r="B13" s="117"/>
      <c r="C13" s="10" t="s">
        <v>61</v>
      </c>
      <c r="D13" s="10" t="s">
        <v>86</v>
      </c>
      <c r="E13" s="11" t="s">
        <v>62</v>
      </c>
      <c r="F13" s="11"/>
      <c r="G13" s="11"/>
      <c r="H13" s="9"/>
      <c r="I13" s="9"/>
      <c r="J13" s="9">
        <v>1376.8</v>
      </c>
      <c r="K13" s="9"/>
      <c r="L13" s="12">
        <f t="shared" si="2"/>
        <v>1376.8</v>
      </c>
    </row>
    <row r="14" spans="1:12" s="13" customFormat="1" ht="23.25" customHeight="1" x14ac:dyDescent="0.25">
      <c r="A14" s="114"/>
      <c r="B14" s="117"/>
      <c r="C14" s="10" t="s">
        <v>63</v>
      </c>
      <c r="D14" s="10" t="s">
        <v>87</v>
      </c>
      <c r="E14" s="11" t="s">
        <v>9</v>
      </c>
      <c r="F14" s="11">
        <v>251.74</v>
      </c>
      <c r="G14" s="11">
        <v>352.44</v>
      </c>
      <c r="H14" s="9"/>
      <c r="I14" s="9"/>
      <c r="J14" s="9"/>
      <c r="K14" s="9"/>
      <c r="L14" s="12">
        <f t="shared" si="2"/>
        <v>604.18000000000006</v>
      </c>
    </row>
    <row r="15" spans="1:12" s="13" customFormat="1" ht="23.25" customHeight="1" thickBot="1" x14ac:dyDescent="0.3">
      <c r="A15" s="115"/>
      <c r="B15" s="118"/>
      <c r="C15" s="10" t="s">
        <v>64</v>
      </c>
      <c r="D15" s="10" t="s">
        <v>88</v>
      </c>
      <c r="E15" s="11" t="s">
        <v>5</v>
      </c>
      <c r="F15" s="11"/>
      <c r="G15" s="11">
        <v>415.18</v>
      </c>
      <c r="H15" s="9"/>
      <c r="I15" s="9"/>
      <c r="J15" s="9"/>
      <c r="K15" s="9"/>
      <c r="L15" s="12">
        <f t="shared" si="2"/>
        <v>415.18</v>
      </c>
    </row>
    <row r="16" spans="1:12" ht="15.75" thickBot="1" x14ac:dyDescent="0.3">
      <c r="A16" s="93" t="s">
        <v>116</v>
      </c>
      <c r="B16" s="94"/>
      <c r="C16" s="94"/>
      <c r="D16" s="94"/>
      <c r="E16" s="95"/>
      <c r="F16" s="29">
        <f t="shared" ref="F16:J16" si="3">SUM(F9:F15)</f>
        <v>2030.68</v>
      </c>
      <c r="G16" s="29">
        <f t="shared" si="3"/>
        <v>2432.66</v>
      </c>
      <c r="H16" s="29">
        <f t="shared" si="3"/>
        <v>2119.29</v>
      </c>
      <c r="I16" s="29">
        <f t="shared" si="3"/>
        <v>84.3</v>
      </c>
      <c r="J16" s="29">
        <f t="shared" si="3"/>
        <v>7649.1</v>
      </c>
      <c r="K16" s="29"/>
      <c r="L16" s="30">
        <f>SUM(L9:L15)</f>
        <v>14316.029999999999</v>
      </c>
    </row>
    <row r="17" spans="1:12" s="13" customFormat="1" ht="25.5" customHeight="1" x14ac:dyDescent="0.25">
      <c r="A17" s="113">
        <v>3</v>
      </c>
      <c r="B17" s="116" t="s">
        <v>71</v>
      </c>
      <c r="C17" s="10" t="s">
        <v>43</v>
      </c>
      <c r="D17" s="10" t="s">
        <v>75</v>
      </c>
      <c r="E17" s="11" t="s">
        <v>10</v>
      </c>
      <c r="F17" s="11">
        <v>405.31</v>
      </c>
      <c r="G17" s="11">
        <v>945.73</v>
      </c>
      <c r="H17" s="9"/>
      <c r="I17" s="9"/>
      <c r="J17" s="9">
        <v>7696.3</v>
      </c>
      <c r="K17" s="9"/>
      <c r="L17" s="12">
        <f>J17+I17+H17+G17+F17</f>
        <v>9047.34</v>
      </c>
    </row>
    <row r="18" spans="1:12" s="13" customFormat="1" ht="25.5" customHeight="1" x14ac:dyDescent="0.25">
      <c r="A18" s="114"/>
      <c r="B18" s="117"/>
      <c r="C18" s="10" t="s">
        <v>56</v>
      </c>
      <c r="D18" s="10" t="s">
        <v>84</v>
      </c>
      <c r="E18" s="11" t="s">
        <v>57</v>
      </c>
      <c r="F18" s="11"/>
      <c r="G18" s="11">
        <v>287.61</v>
      </c>
      <c r="H18" s="9"/>
      <c r="I18" s="9"/>
      <c r="J18" s="9">
        <v>810</v>
      </c>
      <c r="K18" s="9"/>
      <c r="L18" s="12">
        <f>J18+I18+H18+G18+F18</f>
        <v>1097.6100000000001</v>
      </c>
    </row>
    <row r="19" spans="1:12" s="13" customFormat="1" ht="25.5" customHeight="1" x14ac:dyDescent="0.25">
      <c r="A19" s="114"/>
      <c r="B19" s="117"/>
      <c r="C19" s="10" t="s">
        <v>65</v>
      </c>
      <c r="D19" s="10" t="s">
        <v>89</v>
      </c>
      <c r="E19" s="11" t="s">
        <v>60</v>
      </c>
      <c r="F19" s="11">
        <v>599.35</v>
      </c>
      <c r="G19" s="11">
        <v>419.54</v>
      </c>
      <c r="H19" s="9"/>
      <c r="I19" s="9"/>
      <c r="J19" s="9"/>
      <c r="K19" s="9"/>
      <c r="L19" s="12">
        <f>J19+I19+H19+G19+F19</f>
        <v>1018.8900000000001</v>
      </c>
    </row>
    <row r="20" spans="1:12" s="13" customFormat="1" ht="25.5" customHeight="1" thickBot="1" x14ac:dyDescent="0.3">
      <c r="A20" s="115"/>
      <c r="B20" s="118"/>
      <c r="C20" s="10" t="s">
        <v>66</v>
      </c>
      <c r="D20" s="10" t="s">
        <v>90</v>
      </c>
      <c r="E20" s="11" t="s">
        <v>11</v>
      </c>
      <c r="F20" s="11">
        <v>245.46</v>
      </c>
      <c r="G20" s="11">
        <v>171.83</v>
      </c>
      <c r="H20" s="9"/>
      <c r="I20" s="9"/>
      <c r="J20" s="9"/>
      <c r="K20" s="9"/>
      <c r="L20" s="12">
        <f>J20+I20+H20+G20+F20</f>
        <v>417.29</v>
      </c>
    </row>
    <row r="21" spans="1:12" ht="15.75" thickBot="1" x14ac:dyDescent="0.3">
      <c r="A21" s="93" t="s">
        <v>116</v>
      </c>
      <c r="B21" s="94"/>
      <c r="C21" s="94"/>
      <c r="D21" s="94"/>
      <c r="E21" s="95"/>
      <c r="F21" s="29">
        <f>SUM(F17:F20)</f>
        <v>1250.1200000000001</v>
      </c>
      <c r="G21" s="29">
        <f t="shared" ref="G21:J21" si="4">SUM(G17:G20)</f>
        <v>1824.71</v>
      </c>
      <c r="H21" s="29">
        <f t="shared" si="4"/>
        <v>0</v>
      </c>
      <c r="I21" s="29">
        <f t="shared" si="4"/>
        <v>0</v>
      </c>
      <c r="J21" s="29">
        <f t="shared" si="4"/>
        <v>8506.2999999999993</v>
      </c>
      <c r="K21" s="29"/>
      <c r="L21" s="30">
        <f>SUM(L17:L20)</f>
        <v>11581.130000000001</v>
      </c>
    </row>
    <row r="22" spans="1:12" s="13" customFormat="1" ht="28.5" customHeight="1" x14ac:dyDescent="0.25">
      <c r="A22" s="113">
        <v>4</v>
      </c>
      <c r="B22" s="116" t="s">
        <v>71</v>
      </c>
      <c r="C22" s="10" t="s">
        <v>47</v>
      </c>
      <c r="D22" s="10" t="s">
        <v>75</v>
      </c>
      <c r="E22" s="11" t="s">
        <v>48</v>
      </c>
      <c r="F22" s="11"/>
      <c r="G22" s="11">
        <v>353.61</v>
      </c>
      <c r="H22" s="9"/>
      <c r="I22" s="9"/>
      <c r="J22" s="9"/>
      <c r="K22" s="9"/>
      <c r="L22" s="12">
        <f>J22+I22+H22+G22+F22</f>
        <v>353.61</v>
      </c>
    </row>
    <row r="23" spans="1:12" s="13" customFormat="1" ht="28.5" customHeight="1" thickBot="1" x14ac:dyDescent="0.3">
      <c r="A23" s="115"/>
      <c r="B23" s="118"/>
      <c r="C23" s="10" t="s">
        <v>49</v>
      </c>
      <c r="D23" s="10" t="s">
        <v>75</v>
      </c>
      <c r="E23" s="11" t="s">
        <v>13</v>
      </c>
      <c r="F23" s="11">
        <v>259.20999999999998</v>
      </c>
      <c r="G23" s="11">
        <v>181.45</v>
      </c>
      <c r="H23" s="9"/>
      <c r="I23" s="9"/>
      <c r="J23" s="9"/>
      <c r="K23" s="9"/>
      <c r="L23" s="12">
        <f>J23+I23+H23+G23+F23</f>
        <v>440.65999999999997</v>
      </c>
    </row>
    <row r="24" spans="1:12" ht="15.75" thickBot="1" x14ac:dyDescent="0.3">
      <c r="A24" s="93" t="s">
        <v>116</v>
      </c>
      <c r="B24" s="94"/>
      <c r="C24" s="94"/>
      <c r="D24" s="94"/>
      <c r="E24" s="95"/>
      <c r="F24" s="29">
        <f>SUM(F22:F23)</f>
        <v>259.20999999999998</v>
      </c>
      <c r="G24" s="29">
        <f t="shared" ref="G24:J24" si="5">SUM(G22:G23)</f>
        <v>535.05999999999995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/>
      <c r="L24" s="30">
        <f>SUM(L22:L23)</f>
        <v>794.27</v>
      </c>
    </row>
    <row r="25" spans="1:12" s="13" customFormat="1" ht="24.75" customHeight="1" x14ac:dyDescent="0.25">
      <c r="A25" s="113">
        <v>5</v>
      </c>
      <c r="B25" s="116" t="s">
        <v>71</v>
      </c>
      <c r="C25" s="10" t="s">
        <v>41</v>
      </c>
      <c r="D25" s="10" t="s">
        <v>73</v>
      </c>
      <c r="E25" s="11" t="s">
        <v>6</v>
      </c>
      <c r="F25" s="11">
        <v>540.5</v>
      </c>
      <c r="G25" s="11">
        <v>378.35</v>
      </c>
      <c r="H25" s="9">
        <v>4598.5600000000004</v>
      </c>
      <c r="I25" s="9"/>
      <c r="J25" s="9">
        <v>1316.9</v>
      </c>
      <c r="K25" s="9"/>
      <c r="L25" s="12">
        <f>J25+I25+H25+G25+F25</f>
        <v>6834.3100000000013</v>
      </c>
    </row>
    <row r="26" spans="1:12" s="13" customFormat="1" ht="24.75" customHeight="1" x14ac:dyDescent="0.25">
      <c r="A26" s="114"/>
      <c r="B26" s="117"/>
      <c r="C26" s="10" t="s">
        <v>45</v>
      </c>
      <c r="D26" s="10" t="s">
        <v>77</v>
      </c>
      <c r="E26" s="11" t="s">
        <v>6</v>
      </c>
      <c r="F26" s="11">
        <v>311.25</v>
      </c>
      <c r="G26" s="11">
        <v>217.86</v>
      </c>
      <c r="H26" s="9"/>
      <c r="I26" s="9">
        <v>235.57</v>
      </c>
      <c r="J26" s="9"/>
      <c r="K26" s="9"/>
      <c r="L26" s="12">
        <f>J26+I26+H26+G26+F26</f>
        <v>764.68000000000006</v>
      </c>
    </row>
    <row r="27" spans="1:12" s="13" customFormat="1" ht="24.75" customHeight="1" x14ac:dyDescent="0.25">
      <c r="A27" s="114"/>
      <c r="B27" s="117"/>
      <c r="C27" s="10" t="s">
        <v>51</v>
      </c>
      <c r="D27" s="10" t="s">
        <v>80</v>
      </c>
      <c r="E27" s="11" t="s">
        <v>52</v>
      </c>
      <c r="F27" s="11"/>
      <c r="G27" s="11">
        <v>190.28</v>
      </c>
      <c r="H27" s="9"/>
      <c r="I27" s="9"/>
      <c r="J27" s="9"/>
      <c r="K27" s="9"/>
      <c r="L27" s="12">
        <f>J27+I27+H27+G27+F27</f>
        <v>190.28</v>
      </c>
    </row>
    <row r="28" spans="1:12" s="13" customFormat="1" ht="24.75" customHeight="1" thickBot="1" x14ac:dyDescent="0.3">
      <c r="A28" s="115"/>
      <c r="B28" s="118"/>
      <c r="C28" s="10" t="s">
        <v>55</v>
      </c>
      <c r="D28" s="10" t="s">
        <v>83</v>
      </c>
      <c r="E28" s="11" t="s">
        <v>36</v>
      </c>
      <c r="F28" s="11">
        <v>78.19</v>
      </c>
      <c r="G28" s="11">
        <v>182.45</v>
      </c>
      <c r="H28" s="9"/>
      <c r="I28" s="9"/>
      <c r="J28" s="9"/>
      <c r="K28" s="9"/>
      <c r="L28" s="12">
        <f>J28+I28+H28+G28+F28</f>
        <v>260.64</v>
      </c>
    </row>
    <row r="29" spans="1:12" ht="15.75" thickBot="1" x14ac:dyDescent="0.3">
      <c r="A29" s="93" t="s">
        <v>116</v>
      </c>
      <c r="B29" s="94"/>
      <c r="C29" s="94"/>
      <c r="D29" s="94"/>
      <c r="E29" s="95"/>
      <c r="F29" s="29">
        <f>SUM(F25:F28)</f>
        <v>929.94</v>
      </c>
      <c r="G29" s="29">
        <f t="shared" ref="G29:J29" si="6">SUM(G25:G28)</f>
        <v>968.94</v>
      </c>
      <c r="H29" s="29">
        <f t="shared" si="6"/>
        <v>4598.5600000000004</v>
      </c>
      <c r="I29" s="29">
        <f t="shared" si="6"/>
        <v>235.57</v>
      </c>
      <c r="J29" s="29">
        <f t="shared" si="6"/>
        <v>1316.9</v>
      </c>
      <c r="K29" s="29"/>
      <c r="L29" s="30">
        <f>SUM(L25:L28)</f>
        <v>8049.9100000000017</v>
      </c>
    </row>
    <row r="30" spans="1:12" s="8" customFormat="1" ht="32.25" customHeight="1" x14ac:dyDescent="0.25">
      <c r="A30" s="7"/>
      <c r="B30" s="5"/>
      <c r="C30" s="5"/>
      <c r="D30" s="5"/>
      <c r="E30" s="6"/>
      <c r="F30" s="23">
        <f>F16+F29+F8+F24+F21</f>
        <v>6309.65</v>
      </c>
      <c r="G30" s="23">
        <f t="shared" ref="G30:K30" si="7">G16+G29+G8+G24+G21</f>
        <v>8189.3200000000006</v>
      </c>
      <c r="H30" s="23">
        <f t="shared" si="7"/>
        <v>8376.7000000000007</v>
      </c>
      <c r="I30" s="23">
        <f t="shared" si="7"/>
        <v>319.87</v>
      </c>
      <c r="J30" s="23">
        <f t="shared" si="7"/>
        <v>28397.3</v>
      </c>
      <c r="K30" s="23">
        <f t="shared" si="7"/>
        <v>1966.9499999999998</v>
      </c>
      <c r="L30" s="23">
        <f>L16+L29+L8+L24+L21</f>
        <v>53559.789999999994</v>
      </c>
    </row>
    <row r="31" spans="1:12" x14ac:dyDescent="0.25">
      <c r="A31" s="1"/>
      <c r="B31" s="2"/>
      <c r="C31" s="2"/>
      <c r="D31" s="2"/>
      <c r="E31" s="4"/>
      <c r="F31" s="4"/>
      <c r="G31" s="4"/>
      <c r="H31" s="1"/>
      <c r="I31" s="1"/>
      <c r="J31" s="1"/>
      <c r="K31" s="1"/>
      <c r="L31" s="3"/>
    </row>
  </sheetData>
  <autoFilter ref="A2:M30"/>
  <mergeCells count="16">
    <mergeCell ref="A1:L1"/>
    <mergeCell ref="B17:B20"/>
    <mergeCell ref="A17:A20"/>
    <mergeCell ref="B22:B23"/>
    <mergeCell ref="A22:A23"/>
    <mergeCell ref="A3:A7"/>
    <mergeCell ref="A8:E8"/>
    <mergeCell ref="B3:B7"/>
    <mergeCell ref="A25:A28"/>
    <mergeCell ref="A9:A15"/>
    <mergeCell ref="A29:E29"/>
    <mergeCell ref="A21:E21"/>
    <mergeCell ref="A16:E16"/>
    <mergeCell ref="A24:E24"/>
    <mergeCell ref="B25:B28"/>
    <mergeCell ref="B9:B15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0"/>
  <sheetViews>
    <sheetView tabSelected="1" workbookViewId="0">
      <selection activeCell="B2" sqref="B1:B1048576"/>
    </sheetView>
  </sheetViews>
  <sheetFormatPr defaultRowHeight="15" x14ac:dyDescent="0.25"/>
  <cols>
    <col min="1" max="1" width="4.7109375" customWidth="1"/>
    <col min="2" max="2" width="22.5703125" customWidth="1"/>
    <col min="3" max="3" width="14.85546875" customWidth="1"/>
    <col min="4" max="4" width="15.28515625" customWidth="1"/>
    <col min="5" max="5" width="13.7109375" customWidth="1"/>
    <col min="6" max="6" width="12.85546875" customWidth="1"/>
    <col min="7" max="7" width="19.140625" customWidth="1"/>
    <col min="8" max="8" width="13.85546875" customWidth="1"/>
    <col min="9" max="9" width="19.7109375" customWidth="1"/>
    <col min="10" max="10" width="17" customWidth="1"/>
    <col min="11" max="11" width="17.140625" customWidth="1"/>
  </cols>
  <sheetData>
    <row r="1" spans="1:11" s="8" customFormat="1" x14ac:dyDescent="0.25">
      <c r="A1" s="96" t="s">
        <v>155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8" customFormat="1" ht="45" x14ac:dyDescent="0.25">
      <c r="A2" s="48" t="s">
        <v>0</v>
      </c>
      <c r="B2" s="49" t="s">
        <v>69</v>
      </c>
      <c r="C2" s="49" t="s">
        <v>111</v>
      </c>
      <c r="D2" s="49" t="s">
        <v>68</v>
      </c>
      <c r="E2" s="50" t="s">
        <v>112</v>
      </c>
      <c r="F2" s="50" t="s">
        <v>17</v>
      </c>
      <c r="G2" s="50" t="s">
        <v>70</v>
      </c>
      <c r="H2" s="48" t="s">
        <v>2</v>
      </c>
      <c r="I2" s="48" t="s">
        <v>29</v>
      </c>
      <c r="J2" s="48" t="s">
        <v>3</v>
      </c>
      <c r="K2" s="48" t="s">
        <v>16</v>
      </c>
    </row>
    <row r="3" spans="1:11" ht="15.75" x14ac:dyDescent="0.25">
      <c r="A3" s="125">
        <v>1</v>
      </c>
      <c r="B3" s="126" t="s">
        <v>91</v>
      </c>
      <c r="C3" s="51" t="s">
        <v>156</v>
      </c>
      <c r="D3" s="51" t="s">
        <v>74</v>
      </c>
      <c r="E3" s="52" t="s">
        <v>119</v>
      </c>
      <c r="F3" s="53">
        <v>15</v>
      </c>
      <c r="G3" s="4"/>
      <c r="H3" s="1"/>
      <c r="I3" s="1"/>
      <c r="J3" s="1"/>
      <c r="K3" s="54">
        <f>F3+G3+H3+I3+J3</f>
        <v>15</v>
      </c>
    </row>
    <row r="4" spans="1:11" ht="15.75" x14ac:dyDescent="0.25">
      <c r="A4" s="104"/>
      <c r="B4" s="123"/>
      <c r="C4" s="51" t="s">
        <v>157</v>
      </c>
      <c r="D4" s="51" t="s">
        <v>158</v>
      </c>
      <c r="E4" s="52" t="s">
        <v>119</v>
      </c>
      <c r="F4" s="53">
        <v>30</v>
      </c>
      <c r="G4" s="4"/>
      <c r="H4" s="1"/>
      <c r="I4" s="1"/>
      <c r="J4" s="1"/>
      <c r="K4" s="54">
        <f t="shared" ref="K4:K16" si="0">F4+G4+H4+I4+J4</f>
        <v>30</v>
      </c>
    </row>
    <row r="5" spans="1:11" ht="15.75" x14ac:dyDescent="0.25">
      <c r="A5" s="104"/>
      <c r="B5" s="123"/>
      <c r="C5" s="55" t="s">
        <v>159</v>
      </c>
      <c r="D5" s="51" t="s">
        <v>160</v>
      </c>
      <c r="E5" s="4" t="s">
        <v>115</v>
      </c>
      <c r="F5" s="56">
        <v>45</v>
      </c>
      <c r="G5" s="4"/>
      <c r="H5" s="1">
        <v>734.29</v>
      </c>
      <c r="I5" s="1"/>
      <c r="J5" s="1"/>
      <c r="K5" s="54">
        <f t="shared" si="0"/>
        <v>779.29</v>
      </c>
    </row>
    <row r="6" spans="1:11" ht="15.75" x14ac:dyDescent="0.25">
      <c r="A6" s="104"/>
      <c r="B6" s="123"/>
      <c r="C6" s="55" t="s">
        <v>161</v>
      </c>
      <c r="D6" s="55" t="s">
        <v>162</v>
      </c>
      <c r="E6" s="57" t="s">
        <v>163</v>
      </c>
      <c r="F6" s="56">
        <v>15</v>
      </c>
      <c r="G6" s="4"/>
      <c r="H6" s="1"/>
      <c r="I6" s="1"/>
      <c r="J6" s="1"/>
      <c r="K6" s="54">
        <f t="shared" si="0"/>
        <v>15</v>
      </c>
    </row>
    <row r="7" spans="1:11" ht="15.75" x14ac:dyDescent="0.25">
      <c r="A7" s="104"/>
      <c r="B7" s="123"/>
      <c r="C7" s="55" t="s">
        <v>164</v>
      </c>
      <c r="D7" s="55" t="s">
        <v>165</v>
      </c>
      <c r="E7" s="57" t="s">
        <v>166</v>
      </c>
      <c r="F7" s="56">
        <v>15</v>
      </c>
      <c r="G7" s="4"/>
      <c r="H7" s="1"/>
      <c r="I7" s="1"/>
      <c r="J7" s="1"/>
      <c r="K7" s="54">
        <f t="shared" si="0"/>
        <v>15</v>
      </c>
    </row>
    <row r="8" spans="1:11" ht="15.75" x14ac:dyDescent="0.25">
      <c r="A8" s="104"/>
      <c r="B8" s="123"/>
      <c r="C8" s="55" t="s">
        <v>167</v>
      </c>
      <c r="D8" s="55" t="s">
        <v>168</v>
      </c>
      <c r="E8" s="57" t="s">
        <v>115</v>
      </c>
      <c r="F8" s="56">
        <v>45</v>
      </c>
      <c r="G8" s="4"/>
      <c r="H8" s="1">
        <v>647.36</v>
      </c>
      <c r="I8" s="1"/>
      <c r="J8" s="1">
        <v>258.85000000000002</v>
      </c>
      <c r="K8" s="54">
        <f t="shared" si="0"/>
        <v>951.21</v>
      </c>
    </row>
    <row r="9" spans="1:11" ht="15.75" x14ac:dyDescent="0.25">
      <c r="A9" s="104"/>
      <c r="B9" s="123"/>
      <c r="C9" s="51" t="s">
        <v>169</v>
      </c>
      <c r="D9" s="51" t="s">
        <v>170</v>
      </c>
      <c r="E9" s="52" t="s">
        <v>119</v>
      </c>
      <c r="F9" s="58">
        <v>15</v>
      </c>
      <c r="G9" s="4"/>
      <c r="H9" s="1"/>
      <c r="I9" s="1"/>
      <c r="J9" s="1"/>
      <c r="K9" s="54">
        <f t="shared" si="0"/>
        <v>15</v>
      </c>
    </row>
    <row r="10" spans="1:11" ht="15.75" x14ac:dyDescent="0.25">
      <c r="A10" s="104"/>
      <c r="B10" s="123"/>
      <c r="C10" s="51" t="s">
        <v>171</v>
      </c>
      <c r="D10" s="51" t="s">
        <v>172</v>
      </c>
      <c r="E10" s="52" t="s">
        <v>173</v>
      </c>
      <c r="F10" s="58">
        <v>30</v>
      </c>
      <c r="G10" s="4"/>
      <c r="H10" s="1">
        <v>180</v>
      </c>
      <c r="I10" s="1"/>
      <c r="J10" s="1"/>
      <c r="K10" s="54">
        <f t="shared" si="0"/>
        <v>210</v>
      </c>
    </row>
    <row r="11" spans="1:11" ht="15.75" x14ac:dyDescent="0.25">
      <c r="A11" s="104"/>
      <c r="B11" s="123"/>
      <c r="C11" s="51" t="s">
        <v>174</v>
      </c>
      <c r="D11" s="51" t="s">
        <v>175</v>
      </c>
      <c r="E11" s="52" t="s">
        <v>115</v>
      </c>
      <c r="F11" s="58">
        <v>30</v>
      </c>
      <c r="G11" s="4"/>
      <c r="H11" s="1">
        <v>292.41000000000003</v>
      </c>
      <c r="I11" s="1"/>
      <c r="J11" s="1">
        <v>297.10000000000002</v>
      </c>
      <c r="K11" s="54">
        <f t="shared" si="0"/>
        <v>619.51</v>
      </c>
    </row>
    <row r="12" spans="1:11" ht="15.75" x14ac:dyDescent="0.25">
      <c r="A12" s="104"/>
      <c r="B12" s="123"/>
      <c r="C12" s="51" t="s">
        <v>176</v>
      </c>
      <c r="D12" s="51" t="s">
        <v>177</v>
      </c>
      <c r="E12" s="52" t="s">
        <v>119</v>
      </c>
      <c r="F12" s="58">
        <v>30</v>
      </c>
      <c r="G12" s="4"/>
      <c r="H12" s="1"/>
      <c r="I12" s="1"/>
      <c r="J12" s="1"/>
      <c r="K12" s="54">
        <f t="shared" si="0"/>
        <v>30</v>
      </c>
    </row>
    <row r="13" spans="1:11" ht="15.75" x14ac:dyDescent="0.25">
      <c r="A13" s="104"/>
      <c r="B13" s="123"/>
      <c r="C13" s="51" t="s">
        <v>178</v>
      </c>
      <c r="D13" s="51" t="s">
        <v>179</v>
      </c>
      <c r="E13" s="52" t="s">
        <v>180</v>
      </c>
      <c r="F13" s="58">
        <v>30</v>
      </c>
      <c r="G13" s="4"/>
      <c r="H13" s="1"/>
      <c r="I13" s="1"/>
      <c r="J13" s="1"/>
      <c r="K13" s="54">
        <f t="shared" si="0"/>
        <v>30</v>
      </c>
    </row>
    <row r="14" spans="1:11" ht="15.75" x14ac:dyDescent="0.25">
      <c r="A14" s="104"/>
      <c r="B14" s="123"/>
      <c r="C14" s="51" t="s">
        <v>181</v>
      </c>
      <c r="D14" s="51" t="s">
        <v>182</v>
      </c>
      <c r="E14" s="52" t="s">
        <v>119</v>
      </c>
      <c r="F14" s="58">
        <v>15</v>
      </c>
      <c r="G14" s="4"/>
      <c r="H14" s="1"/>
      <c r="I14" s="1"/>
      <c r="J14" s="1"/>
      <c r="K14" s="54">
        <f t="shared" si="0"/>
        <v>15</v>
      </c>
    </row>
    <row r="15" spans="1:11" ht="15.75" x14ac:dyDescent="0.25">
      <c r="A15" s="104"/>
      <c r="B15" s="123"/>
      <c r="C15" s="51" t="s">
        <v>183</v>
      </c>
      <c r="D15" s="51" t="s">
        <v>184</v>
      </c>
      <c r="E15" s="52" t="s">
        <v>185</v>
      </c>
      <c r="F15" s="58">
        <v>15</v>
      </c>
      <c r="G15" s="4"/>
      <c r="H15" s="1"/>
      <c r="I15" s="1"/>
      <c r="J15" s="1"/>
      <c r="K15" s="54">
        <f t="shared" si="0"/>
        <v>15</v>
      </c>
    </row>
    <row r="16" spans="1:11" ht="16.5" thickBot="1" x14ac:dyDescent="0.3">
      <c r="A16" s="104"/>
      <c r="B16" s="123"/>
      <c r="C16" s="55" t="s">
        <v>186</v>
      </c>
      <c r="D16" s="55" t="s">
        <v>187</v>
      </c>
      <c r="E16" s="57" t="s">
        <v>115</v>
      </c>
      <c r="F16" s="59">
        <v>15</v>
      </c>
      <c r="G16" s="28"/>
      <c r="H16" s="20"/>
      <c r="I16" s="20"/>
      <c r="J16" s="20">
        <v>260.5</v>
      </c>
      <c r="K16" s="60">
        <f t="shared" si="0"/>
        <v>275.5</v>
      </c>
    </row>
    <row r="17" spans="1:11" s="62" customFormat="1" ht="15.75" thickBot="1" x14ac:dyDescent="0.3">
      <c r="A17" s="119" t="s">
        <v>67</v>
      </c>
      <c r="B17" s="120"/>
      <c r="C17" s="120"/>
      <c r="D17" s="120"/>
      <c r="E17" s="121"/>
      <c r="F17" s="61">
        <f>SUM(F3:F16)</f>
        <v>345</v>
      </c>
      <c r="G17" s="61">
        <f t="shared" ref="G17:J17" si="1">SUM(G3:G16)</f>
        <v>0</v>
      </c>
      <c r="H17" s="61">
        <f t="shared" si="1"/>
        <v>1854.0600000000002</v>
      </c>
      <c r="I17" s="61">
        <f t="shared" si="1"/>
        <v>0</v>
      </c>
      <c r="J17" s="61">
        <f t="shared" si="1"/>
        <v>816.45</v>
      </c>
      <c r="K17" s="61">
        <f>SUM(K3:K16)</f>
        <v>3015.51</v>
      </c>
    </row>
    <row r="18" spans="1:11" ht="16.5" x14ac:dyDescent="0.25">
      <c r="A18" s="104">
        <v>2</v>
      </c>
      <c r="B18" s="123" t="s">
        <v>72</v>
      </c>
      <c r="C18" s="63" t="s">
        <v>188</v>
      </c>
      <c r="D18" s="63" t="s">
        <v>189</v>
      </c>
      <c r="E18" s="64" t="s">
        <v>119</v>
      </c>
      <c r="F18" s="65">
        <v>45</v>
      </c>
      <c r="G18" s="32"/>
      <c r="H18" s="37">
        <v>410</v>
      </c>
      <c r="I18" s="37"/>
      <c r="J18" s="37"/>
      <c r="K18" s="66">
        <f>F18+G18+H18+I18+J18</f>
        <v>455</v>
      </c>
    </row>
    <row r="19" spans="1:11" ht="16.5" x14ac:dyDescent="0.25">
      <c r="A19" s="104"/>
      <c r="B19" s="123"/>
      <c r="C19" s="67" t="s">
        <v>190</v>
      </c>
      <c r="D19" s="67" t="s">
        <v>191</v>
      </c>
      <c r="E19" s="52" t="s">
        <v>119</v>
      </c>
      <c r="F19" s="65">
        <v>60</v>
      </c>
      <c r="G19" s="32"/>
      <c r="H19" s="37">
        <v>300</v>
      </c>
      <c r="I19" s="37"/>
      <c r="J19" s="37"/>
      <c r="K19" s="66">
        <f t="shared" ref="K19:K25" si="2">F19+G19+H19+I19+J19</f>
        <v>360</v>
      </c>
    </row>
    <row r="20" spans="1:11" ht="16.5" x14ac:dyDescent="0.25">
      <c r="A20" s="104"/>
      <c r="B20" s="123"/>
      <c r="C20" s="67" t="s">
        <v>192</v>
      </c>
      <c r="D20" s="67" t="s">
        <v>193</v>
      </c>
      <c r="E20" s="52" t="s">
        <v>119</v>
      </c>
      <c r="F20" s="65">
        <v>30</v>
      </c>
      <c r="G20" s="32"/>
      <c r="H20" s="37">
        <v>100</v>
      </c>
      <c r="I20" s="37"/>
      <c r="J20" s="37"/>
      <c r="K20" s="66">
        <f t="shared" si="2"/>
        <v>130</v>
      </c>
    </row>
    <row r="21" spans="1:11" ht="16.5" x14ac:dyDescent="0.25">
      <c r="A21" s="104"/>
      <c r="B21" s="123"/>
      <c r="C21" s="68" t="s">
        <v>194</v>
      </c>
      <c r="D21" s="68" t="s">
        <v>86</v>
      </c>
      <c r="E21" s="32" t="s">
        <v>115</v>
      </c>
      <c r="F21" s="69">
        <v>30</v>
      </c>
      <c r="G21" s="32"/>
      <c r="H21" s="37">
        <v>170</v>
      </c>
      <c r="I21" s="37"/>
      <c r="J21" s="37">
        <v>274</v>
      </c>
      <c r="K21" s="66">
        <f t="shared" si="2"/>
        <v>474</v>
      </c>
    </row>
    <row r="22" spans="1:11" ht="16.5" x14ac:dyDescent="0.25">
      <c r="A22" s="104"/>
      <c r="B22" s="123"/>
      <c r="C22" s="67" t="s">
        <v>195</v>
      </c>
      <c r="D22" s="67" t="s">
        <v>196</v>
      </c>
      <c r="E22" s="52" t="s">
        <v>119</v>
      </c>
      <c r="F22" s="70">
        <v>15</v>
      </c>
      <c r="G22" s="32"/>
      <c r="H22" s="37"/>
      <c r="I22" s="37"/>
      <c r="J22" s="37"/>
      <c r="K22" s="66">
        <f t="shared" si="2"/>
        <v>15</v>
      </c>
    </row>
    <row r="23" spans="1:11" ht="16.5" x14ac:dyDescent="0.25">
      <c r="A23" s="104"/>
      <c r="B23" s="123"/>
      <c r="C23" s="67" t="s">
        <v>197</v>
      </c>
      <c r="D23" s="71" t="s">
        <v>198</v>
      </c>
      <c r="E23" s="52" t="s">
        <v>119</v>
      </c>
      <c r="F23" s="70">
        <v>15</v>
      </c>
      <c r="G23" s="32"/>
      <c r="H23" s="37"/>
      <c r="I23" s="37"/>
      <c r="J23" s="37"/>
      <c r="K23" s="66">
        <f t="shared" si="2"/>
        <v>15</v>
      </c>
    </row>
    <row r="24" spans="1:11" ht="16.5" x14ac:dyDescent="0.25">
      <c r="A24" s="104"/>
      <c r="B24" s="123"/>
      <c r="C24" s="67" t="s">
        <v>199</v>
      </c>
      <c r="D24" s="71" t="s">
        <v>200</v>
      </c>
      <c r="E24" s="52" t="s">
        <v>119</v>
      </c>
      <c r="F24" s="70">
        <v>15</v>
      </c>
      <c r="G24" s="32"/>
      <c r="H24" s="37"/>
      <c r="I24" s="37"/>
      <c r="J24" s="37"/>
      <c r="K24" s="66">
        <f t="shared" si="2"/>
        <v>15</v>
      </c>
    </row>
    <row r="25" spans="1:11" ht="17.25" thickBot="1" x14ac:dyDescent="0.3">
      <c r="A25" s="104"/>
      <c r="B25" s="123"/>
      <c r="C25" s="68" t="s">
        <v>201</v>
      </c>
      <c r="D25" s="72" t="s">
        <v>105</v>
      </c>
      <c r="E25" s="57" t="s">
        <v>119</v>
      </c>
      <c r="F25" s="73">
        <v>45</v>
      </c>
      <c r="G25" s="32"/>
      <c r="H25" s="37">
        <v>320</v>
      </c>
      <c r="I25" s="37"/>
      <c r="J25" s="37"/>
      <c r="K25" s="66">
        <f t="shared" si="2"/>
        <v>365</v>
      </c>
    </row>
    <row r="26" spans="1:11" s="62" customFormat="1" ht="15.75" thickBot="1" x14ac:dyDescent="0.3">
      <c r="A26" s="119" t="s">
        <v>67</v>
      </c>
      <c r="B26" s="120"/>
      <c r="C26" s="120"/>
      <c r="D26" s="120"/>
      <c r="E26" s="121"/>
      <c r="F26" s="74">
        <f>SUM(F18:F25)</f>
        <v>255</v>
      </c>
      <c r="G26" s="74">
        <f t="shared" ref="G26:J26" si="3">SUM(G18:G25)</f>
        <v>0</v>
      </c>
      <c r="H26" s="74">
        <f t="shared" si="3"/>
        <v>1300</v>
      </c>
      <c r="I26" s="74">
        <f t="shared" si="3"/>
        <v>0</v>
      </c>
      <c r="J26" s="74">
        <f t="shared" si="3"/>
        <v>274</v>
      </c>
      <c r="K26" s="74">
        <f>SUM(K18:K25)</f>
        <v>1829</v>
      </c>
    </row>
    <row r="27" spans="1:11" ht="16.5" x14ac:dyDescent="0.25">
      <c r="A27" s="103">
        <v>3</v>
      </c>
      <c r="B27" s="122" t="s">
        <v>71</v>
      </c>
      <c r="C27" s="71" t="s">
        <v>202</v>
      </c>
      <c r="D27" s="71" t="s">
        <v>189</v>
      </c>
      <c r="E27" s="64" t="s">
        <v>119</v>
      </c>
      <c r="F27" s="65">
        <v>45</v>
      </c>
      <c r="G27" s="32"/>
      <c r="H27" s="37">
        <v>410</v>
      </c>
      <c r="I27" s="37"/>
      <c r="J27" s="37"/>
      <c r="K27" s="66">
        <f>F27+G27+H27+I27+J27</f>
        <v>455</v>
      </c>
    </row>
    <row r="28" spans="1:11" ht="16.5" x14ac:dyDescent="0.25">
      <c r="A28" s="104"/>
      <c r="B28" s="123"/>
      <c r="C28" s="67" t="s">
        <v>203</v>
      </c>
      <c r="D28" s="67" t="s">
        <v>78</v>
      </c>
      <c r="E28" s="75" t="s">
        <v>163</v>
      </c>
      <c r="F28" s="76">
        <v>15</v>
      </c>
      <c r="G28" s="32"/>
      <c r="H28" s="37"/>
      <c r="I28" s="37"/>
      <c r="J28" s="37"/>
      <c r="K28" s="66">
        <f t="shared" ref="K28:K45" si="4">F28+G28+H28+I28+J28</f>
        <v>15</v>
      </c>
    </row>
    <row r="29" spans="1:11" ht="16.5" x14ac:dyDescent="0.25">
      <c r="A29" s="104"/>
      <c r="B29" s="123"/>
      <c r="C29" s="68" t="s">
        <v>204</v>
      </c>
      <c r="D29" s="68" t="s">
        <v>82</v>
      </c>
      <c r="E29" s="77" t="s">
        <v>205</v>
      </c>
      <c r="F29" s="78">
        <v>15</v>
      </c>
      <c r="G29" s="32"/>
      <c r="H29" s="37"/>
      <c r="I29" s="37"/>
      <c r="J29" s="37"/>
      <c r="K29" s="66">
        <f t="shared" si="4"/>
        <v>15</v>
      </c>
    </row>
    <row r="30" spans="1:11" ht="16.5" x14ac:dyDescent="0.25">
      <c r="A30" s="104"/>
      <c r="B30" s="123"/>
      <c r="C30" s="68" t="s">
        <v>206</v>
      </c>
      <c r="D30" s="68" t="s">
        <v>84</v>
      </c>
      <c r="E30" s="77" t="s">
        <v>185</v>
      </c>
      <c r="F30" s="78">
        <v>15</v>
      </c>
      <c r="G30" s="32"/>
      <c r="H30" s="37"/>
      <c r="I30" s="37"/>
      <c r="J30" s="37"/>
      <c r="K30" s="66">
        <f t="shared" si="4"/>
        <v>15</v>
      </c>
    </row>
    <row r="31" spans="1:11" ht="16.5" x14ac:dyDescent="0.25">
      <c r="A31" s="104"/>
      <c r="B31" s="123"/>
      <c r="C31" s="68" t="s">
        <v>207</v>
      </c>
      <c r="D31" s="68" t="s">
        <v>165</v>
      </c>
      <c r="E31" s="77" t="s">
        <v>115</v>
      </c>
      <c r="F31" s="78">
        <v>30</v>
      </c>
      <c r="G31" s="32"/>
      <c r="H31" s="37">
        <v>140</v>
      </c>
      <c r="I31" s="37"/>
      <c r="J31" s="37"/>
      <c r="K31" s="66">
        <f t="shared" si="4"/>
        <v>170</v>
      </c>
    </row>
    <row r="32" spans="1:11" ht="16.5" x14ac:dyDescent="0.25">
      <c r="A32" s="104"/>
      <c r="B32" s="123"/>
      <c r="C32" s="68" t="s">
        <v>208</v>
      </c>
      <c r="D32" s="68" t="s">
        <v>86</v>
      </c>
      <c r="E32" s="77" t="s">
        <v>115</v>
      </c>
      <c r="F32" s="78">
        <v>30</v>
      </c>
      <c r="G32" s="32"/>
      <c r="H32" s="37">
        <v>170</v>
      </c>
      <c r="I32" s="37"/>
      <c r="J32" s="37">
        <v>274</v>
      </c>
      <c r="K32" s="66">
        <f t="shared" si="4"/>
        <v>474</v>
      </c>
    </row>
    <row r="33" spans="1:11" ht="16.5" x14ac:dyDescent="0.25">
      <c r="A33" s="104"/>
      <c r="B33" s="123" t="s">
        <v>71</v>
      </c>
      <c r="C33" s="67" t="s">
        <v>209</v>
      </c>
      <c r="D33" s="67" t="s">
        <v>85</v>
      </c>
      <c r="E33" s="75" t="s">
        <v>210</v>
      </c>
      <c r="F33" s="70">
        <v>15</v>
      </c>
      <c r="G33" s="4"/>
      <c r="H33" s="1"/>
      <c r="I33" s="1"/>
      <c r="J33" s="1"/>
      <c r="K33" s="66">
        <f t="shared" si="4"/>
        <v>15</v>
      </c>
    </row>
    <row r="34" spans="1:11" ht="16.5" x14ac:dyDescent="0.25">
      <c r="A34" s="104"/>
      <c r="B34" s="123"/>
      <c r="C34" s="67" t="s">
        <v>211</v>
      </c>
      <c r="D34" s="67" t="s">
        <v>212</v>
      </c>
      <c r="E34" s="75" t="s">
        <v>213</v>
      </c>
      <c r="F34" s="70">
        <v>15</v>
      </c>
      <c r="G34" s="4"/>
      <c r="H34" s="1"/>
      <c r="I34" s="1"/>
      <c r="J34" s="1"/>
      <c r="K34" s="66">
        <f t="shared" si="4"/>
        <v>15</v>
      </c>
    </row>
    <row r="35" spans="1:11" ht="16.5" x14ac:dyDescent="0.25">
      <c r="A35" s="104"/>
      <c r="B35" s="123"/>
      <c r="C35" s="67" t="s">
        <v>214</v>
      </c>
      <c r="D35" s="67" t="s">
        <v>215</v>
      </c>
      <c r="E35" s="75" t="s">
        <v>216</v>
      </c>
      <c r="F35" s="70">
        <v>15</v>
      </c>
      <c r="G35" s="4"/>
      <c r="H35" s="1"/>
      <c r="I35" s="1"/>
      <c r="J35" s="1"/>
      <c r="K35" s="66">
        <f t="shared" si="4"/>
        <v>15</v>
      </c>
    </row>
    <row r="36" spans="1:11" ht="16.5" x14ac:dyDescent="0.25">
      <c r="A36" s="104"/>
      <c r="B36" s="123"/>
      <c r="C36" s="67" t="s">
        <v>208</v>
      </c>
      <c r="D36" s="67" t="s">
        <v>86</v>
      </c>
      <c r="E36" s="75" t="s">
        <v>115</v>
      </c>
      <c r="F36" s="70">
        <v>0</v>
      </c>
      <c r="G36" s="4"/>
      <c r="H36" s="1"/>
      <c r="I36" s="1"/>
      <c r="J36" s="1"/>
      <c r="K36" s="66">
        <f t="shared" si="4"/>
        <v>0</v>
      </c>
    </row>
    <row r="37" spans="1:11" ht="16.5" x14ac:dyDescent="0.25">
      <c r="A37" s="104"/>
      <c r="B37" s="123"/>
      <c r="C37" s="67" t="s">
        <v>217</v>
      </c>
      <c r="D37" s="67" t="s">
        <v>196</v>
      </c>
      <c r="E37" s="75" t="s">
        <v>218</v>
      </c>
      <c r="F37" s="70">
        <v>15</v>
      </c>
      <c r="G37" s="4"/>
      <c r="H37" s="1"/>
      <c r="I37" s="1"/>
      <c r="J37" s="1"/>
      <c r="K37" s="66">
        <f t="shared" si="4"/>
        <v>15</v>
      </c>
    </row>
    <row r="38" spans="1:11" ht="16.5" x14ac:dyDescent="0.25">
      <c r="A38" s="104"/>
      <c r="B38" s="123"/>
      <c r="C38" s="67" t="s">
        <v>219</v>
      </c>
      <c r="D38" s="67" t="s">
        <v>170</v>
      </c>
      <c r="E38" s="75" t="s">
        <v>119</v>
      </c>
      <c r="F38" s="70">
        <v>15</v>
      </c>
      <c r="G38" s="4"/>
      <c r="H38" s="1"/>
      <c r="I38" s="1"/>
      <c r="J38" s="1"/>
      <c r="K38" s="66">
        <f t="shared" si="4"/>
        <v>15</v>
      </c>
    </row>
    <row r="39" spans="1:11" ht="16.5" x14ac:dyDescent="0.25">
      <c r="A39" s="104"/>
      <c r="B39" s="123"/>
      <c r="C39" s="67" t="s">
        <v>220</v>
      </c>
      <c r="D39" s="67" t="s">
        <v>221</v>
      </c>
      <c r="E39" s="75" t="s">
        <v>180</v>
      </c>
      <c r="F39" s="70">
        <v>15</v>
      </c>
      <c r="G39" s="4"/>
      <c r="H39" s="1"/>
      <c r="I39" s="1"/>
      <c r="J39" s="1"/>
      <c r="K39" s="66">
        <f t="shared" si="4"/>
        <v>15</v>
      </c>
    </row>
    <row r="40" spans="1:11" ht="16.5" x14ac:dyDescent="0.25">
      <c r="A40" s="104"/>
      <c r="B40" s="123"/>
      <c r="C40" s="67" t="s">
        <v>222</v>
      </c>
      <c r="D40" s="67" t="s">
        <v>223</v>
      </c>
      <c r="E40" s="75" t="s">
        <v>224</v>
      </c>
      <c r="F40" s="70">
        <v>15</v>
      </c>
      <c r="G40" s="4"/>
      <c r="H40" s="1"/>
      <c r="I40" s="1"/>
      <c r="J40" s="1"/>
      <c r="K40" s="66">
        <f t="shared" si="4"/>
        <v>15</v>
      </c>
    </row>
    <row r="41" spans="1:11" s="8" customFormat="1" ht="15.75" x14ac:dyDescent="0.25">
      <c r="A41" s="104"/>
      <c r="B41" s="123"/>
      <c r="C41" s="79" t="s">
        <v>225</v>
      </c>
      <c r="D41" s="79" t="s">
        <v>87</v>
      </c>
      <c r="E41" s="4" t="s">
        <v>115</v>
      </c>
      <c r="F41" s="70">
        <v>30</v>
      </c>
      <c r="G41" s="22"/>
      <c r="H41" s="54">
        <v>226.55</v>
      </c>
      <c r="I41" s="54"/>
      <c r="J41" s="54">
        <v>258</v>
      </c>
      <c r="K41" s="66">
        <f t="shared" si="4"/>
        <v>514.54999999999995</v>
      </c>
    </row>
    <row r="42" spans="1:11" s="8" customFormat="1" ht="15.75" x14ac:dyDescent="0.25">
      <c r="A42" s="104"/>
      <c r="B42" s="123"/>
      <c r="C42" s="79" t="s">
        <v>226</v>
      </c>
      <c r="D42" s="79" t="s">
        <v>87</v>
      </c>
      <c r="E42" s="4" t="s">
        <v>227</v>
      </c>
      <c r="F42" s="70">
        <v>15</v>
      </c>
      <c r="G42" s="22"/>
      <c r="H42" s="22"/>
      <c r="I42" s="22"/>
      <c r="J42" s="22"/>
      <c r="K42" s="66">
        <f t="shared" si="4"/>
        <v>15</v>
      </c>
    </row>
    <row r="43" spans="1:11" s="8" customFormat="1" ht="15.75" x14ac:dyDescent="0.25">
      <c r="A43" s="104"/>
      <c r="B43" s="123"/>
      <c r="C43" s="79" t="s">
        <v>228</v>
      </c>
      <c r="D43" s="79" t="s">
        <v>229</v>
      </c>
      <c r="E43" s="4" t="s">
        <v>230</v>
      </c>
      <c r="F43" s="70">
        <v>15</v>
      </c>
      <c r="G43" s="22"/>
      <c r="H43" s="22"/>
      <c r="I43" s="22"/>
      <c r="J43" s="22"/>
      <c r="K43" s="66">
        <f t="shared" si="4"/>
        <v>15</v>
      </c>
    </row>
    <row r="44" spans="1:11" s="8" customFormat="1" ht="15.75" x14ac:dyDescent="0.25">
      <c r="A44" s="104"/>
      <c r="B44" s="123"/>
      <c r="C44" s="79" t="s">
        <v>231</v>
      </c>
      <c r="D44" s="79" t="s">
        <v>90</v>
      </c>
      <c r="E44" s="4" t="s">
        <v>213</v>
      </c>
      <c r="F44" s="70">
        <v>15</v>
      </c>
      <c r="G44" s="22"/>
      <c r="H44" s="22"/>
      <c r="I44" s="22"/>
      <c r="J44" s="22"/>
      <c r="K44" s="66">
        <f t="shared" si="4"/>
        <v>15</v>
      </c>
    </row>
    <row r="45" spans="1:11" s="8" customFormat="1" ht="16.5" thickBot="1" x14ac:dyDescent="0.3">
      <c r="A45" s="104"/>
      <c r="B45" s="123"/>
      <c r="C45" s="80" t="s">
        <v>232</v>
      </c>
      <c r="D45" s="80" t="s">
        <v>233</v>
      </c>
      <c r="E45" s="28" t="s">
        <v>119</v>
      </c>
      <c r="F45" s="81">
        <v>30</v>
      </c>
      <c r="G45" s="22"/>
      <c r="H45" s="54">
        <v>160</v>
      </c>
      <c r="I45" s="22"/>
      <c r="J45" s="22"/>
      <c r="K45" s="66">
        <f t="shared" si="4"/>
        <v>190</v>
      </c>
    </row>
    <row r="46" spans="1:11" s="83" customFormat="1" ht="16.5" thickBot="1" x14ac:dyDescent="0.3">
      <c r="A46" s="93" t="s">
        <v>116</v>
      </c>
      <c r="B46" s="94"/>
      <c r="C46" s="94"/>
      <c r="D46" s="94"/>
      <c r="E46" s="95"/>
      <c r="F46" s="82">
        <f>SUM(F27:F45)</f>
        <v>360</v>
      </c>
      <c r="G46" s="82">
        <f t="shared" ref="G46:J46" si="5">SUM(G27:G45)</f>
        <v>0</v>
      </c>
      <c r="H46" s="82">
        <f t="shared" si="5"/>
        <v>1106.55</v>
      </c>
      <c r="I46" s="82">
        <f t="shared" si="5"/>
        <v>0</v>
      </c>
      <c r="J46" s="82">
        <f t="shared" si="5"/>
        <v>532</v>
      </c>
      <c r="K46" s="82">
        <f>SUM(K27:K45)</f>
        <v>1998.55</v>
      </c>
    </row>
    <row r="47" spans="1:11" s="8" customFormat="1" ht="16.5" x14ac:dyDescent="0.25">
      <c r="A47" s="103">
        <v>4</v>
      </c>
      <c r="B47" s="122" t="s">
        <v>71</v>
      </c>
      <c r="C47" s="67" t="s">
        <v>234</v>
      </c>
      <c r="D47" s="67" t="s">
        <v>235</v>
      </c>
      <c r="E47" s="75" t="s">
        <v>163</v>
      </c>
      <c r="F47" s="65">
        <v>15</v>
      </c>
      <c r="G47" s="22"/>
      <c r="H47" s="22"/>
      <c r="I47" s="22"/>
      <c r="J47" s="22"/>
      <c r="K47" s="54">
        <f>F47+G47+H47+I47+J47</f>
        <v>15</v>
      </c>
    </row>
    <row r="48" spans="1:11" s="8" customFormat="1" ht="16.5" x14ac:dyDescent="0.25">
      <c r="A48" s="104"/>
      <c r="B48" s="123"/>
      <c r="C48" s="67" t="s">
        <v>236</v>
      </c>
      <c r="D48" s="67" t="s">
        <v>237</v>
      </c>
      <c r="E48" s="75" t="s">
        <v>238</v>
      </c>
      <c r="F48" s="65">
        <v>15</v>
      </c>
      <c r="G48" s="22"/>
      <c r="H48" s="22"/>
      <c r="I48" s="22"/>
      <c r="J48" s="22"/>
      <c r="K48" s="54">
        <f t="shared" ref="K48:K52" si="6">F48+G48+H48+I48+J48</f>
        <v>15</v>
      </c>
    </row>
    <row r="49" spans="1:13" s="8" customFormat="1" ht="16.5" customHeight="1" x14ac:dyDescent="0.25">
      <c r="A49" s="104"/>
      <c r="B49" s="123"/>
      <c r="C49" s="68" t="s">
        <v>159</v>
      </c>
      <c r="D49" s="68" t="s">
        <v>160</v>
      </c>
      <c r="E49" s="77" t="s">
        <v>115</v>
      </c>
      <c r="F49" s="69">
        <v>45</v>
      </c>
      <c r="G49" s="22"/>
      <c r="H49" s="54">
        <v>734.29</v>
      </c>
      <c r="I49" s="54"/>
      <c r="J49" s="54"/>
      <c r="K49" s="54">
        <f t="shared" si="6"/>
        <v>779.29</v>
      </c>
    </row>
    <row r="50" spans="1:13" s="8" customFormat="1" ht="16.5" customHeight="1" x14ac:dyDescent="0.25">
      <c r="A50" s="104"/>
      <c r="B50" s="123"/>
      <c r="C50" s="68" t="s">
        <v>239</v>
      </c>
      <c r="D50" s="68" t="s">
        <v>86</v>
      </c>
      <c r="E50" s="75" t="s">
        <v>115</v>
      </c>
      <c r="F50" s="69">
        <v>30</v>
      </c>
      <c r="G50" s="22"/>
      <c r="H50" s="54">
        <v>170</v>
      </c>
      <c r="I50" s="54"/>
      <c r="J50" s="54">
        <v>274</v>
      </c>
      <c r="K50" s="54">
        <f t="shared" si="6"/>
        <v>474</v>
      </c>
    </row>
    <row r="51" spans="1:13" s="8" customFormat="1" ht="16.5" customHeight="1" x14ac:dyDescent="0.25">
      <c r="A51" s="104"/>
      <c r="B51" s="123"/>
      <c r="C51" s="67" t="s">
        <v>240</v>
      </c>
      <c r="D51" s="67" t="s">
        <v>241</v>
      </c>
      <c r="E51" s="32" t="s">
        <v>180</v>
      </c>
      <c r="F51" s="70">
        <v>15</v>
      </c>
      <c r="G51" s="22"/>
      <c r="H51" s="54"/>
      <c r="I51" s="54"/>
      <c r="J51" s="54"/>
      <c r="K51" s="54">
        <f t="shared" si="6"/>
        <v>15</v>
      </c>
    </row>
    <row r="52" spans="1:13" s="8" customFormat="1" ht="16.5" customHeight="1" thickBot="1" x14ac:dyDescent="0.3">
      <c r="A52" s="104"/>
      <c r="B52" s="123"/>
      <c r="C52" s="68" t="s">
        <v>242</v>
      </c>
      <c r="D52" s="68" t="s">
        <v>243</v>
      </c>
      <c r="E52" s="73" t="s">
        <v>119</v>
      </c>
      <c r="F52" s="84">
        <v>30</v>
      </c>
      <c r="G52" s="22"/>
      <c r="H52" s="54">
        <v>160</v>
      </c>
      <c r="I52" s="22"/>
      <c r="J52" s="22"/>
      <c r="K52" s="54">
        <f t="shared" si="6"/>
        <v>190</v>
      </c>
    </row>
    <row r="53" spans="1:13" s="83" customFormat="1" ht="16.5" customHeight="1" thickBot="1" x14ac:dyDescent="0.3">
      <c r="A53" s="93" t="s">
        <v>116</v>
      </c>
      <c r="B53" s="94"/>
      <c r="C53" s="94"/>
      <c r="D53" s="94"/>
      <c r="E53" s="95"/>
      <c r="F53" s="82">
        <f>SUM(F47:F52)</f>
        <v>150</v>
      </c>
      <c r="G53" s="82">
        <f t="shared" ref="G53:J53" si="7">SUM(G47:G52)</f>
        <v>0</v>
      </c>
      <c r="H53" s="82">
        <f t="shared" si="7"/>
        <v>1064.29</v>
      </c>
      <c r="I53" s="82">
        <f t="shared" si="7"/>
        <v>0</v>
      </c>
      <c r="J53" s="82">
        <f t="shared" si="7"/>
        <v>274</v>
      </c>
      <c r="K53" s="82">
        <f>SUM(K47:K52)</f>
        <v>1488.29</v>
      </c>
      <c r="M53" s="85"/>
    </row>
    <row r="54" spans="1:13" s="8" customFormat="1" ht="16.5" customHeight="1" x14ac:dyDescent="0.25">
      <c r="A54" s="103">
        <v>5</v>
      </c>
      <c r="B54" s="122" t="s">
        <v>71</v>
      </c>
      <c r="C54" s="67" t="s">
        <v>244</v>
      </c>
      <c r="D54" s="67" t="s">
        <v>245</v>
      </c>
      <c r="E54" s="75" t="s">
        <v>163</v>
      </c>
      <c r="F54" s="65">
        <v>30</v>
      </c>
      <c r="G54" s="22"/>
      <c r="H54" s="22"/>
      <c r="I54" s="22"/>
      <c r="J54" s="22"/>
      <c r="K54" s="54">
        <f>F54+G54+H54+I54+J54</f>
        <v>30</v>
      </c>
    </row>
    <row r="55" spans="1:13" s="8" customFormat="1" ht="16.5" customHeight="1" x14ac:dyDescent="0.25">
      <c r="A55" s="104"/>
      <c r="B55" s="123"/>
      <c r="C55" s="67" t="s">
        <v>246</v>
      </c>
      <c r="D55" s="67" t="s">
        <v>247</v>
      </c>
      <c r="E55" s="75" t="s">
        <v>166</v>
      </c>
      <c r="F55" s="65">
        <v>75</v>
      </c>
      <c r="G55" s="22"/>
      <c r="H55" s="54">
        <v>280</v>
      </c>
      <c r="I55" s="22"/>
      <c r="J55" s="22"/>
      <c r="K55" s="54">
        <f t="shared" ref="K55:K57" si="8">F55+G55+H55+I55+J55</f>
        <v>355</v>
      </c>
    </row>
    <row r="56" spans="1:13" s="8" customFormat="1" ht="16.5" customHeight="1" x14ac:dyDescent="0.25">
      <c r="A56" s="104"/>
      <c r="B56" s="123"/>
      <c r="C56" s="71" t="s">
        <v>248</v>
      </c>
      <c r="D56" s="71" t="s">
        <v>243</v>
      </c>
      <c r="E56" s="32" t="s">
        <v>249</v>
      </c>
      <c r="F56" s="84">
        <v>60</v>
      </c>
      <c r="G56" s="22"/>
      <c r="H56" s="54">
        <v>300</v>
      </c>
      <c r="I56" s="22"/>
      <c r="J56" s="22"/>
      <c r="K56" s="54">
        <f t="shared" si="8"/>
        <v>360</v>
      </c>
    </row>
    <row r="57" spans="1:13" s="8" customFormat="1" ht="16.5" customHeight="1" thickBot="1" x14ac:dyDescent="0.3">
      <c r="A57" s="107"/>
      <c r="B57" s="124"/>
      <c r="C57" s="71" t="s">
        <v>250</v>
      </c>
      <c r="D57" s="71" t="s">
        <v>229</v>
      </c>
      <c r="E57" s="32" t="s">
        <v>238</v>
      </c>
      <c r="F57" s="84">
        <v>45</v>
      </c>
      <c r="G57" s="22"/>
      <c r="H57" s="54">
        <v>200</v>
      </c>
      <c r="I57" s="22"/>
      <c r="J57" s="22"/>
      <c r="K57" s="54">
        <f t="shared" si="8"/>
        <v>245</v>
      </c>
    </row>
    <row r="58" spans="1:13" s="8" customFormat="1" ht="16.5" customHeight="1" thickBot="1" x14ac:dyDescent="0.3">
      <c r="A58" s="93" t="s">
        <v>116</v>
      </c>
      <c r="B58" s="94"/>
      <c r="C58" s="94"/>
      <c r="D58" s="94"/>
      <c r="E58" s="95"/>
      <c r="F58" s="82">
        <f>SUM(F54:F57)</f>
        <v>210</v>
      </c>
      <c r="G58" s="82">
        <f t="shared" ref="G58:J58" si="9">SUM(G54:G57)</f>
        <v>0</v>
      </c>
      <c r="H58" s="82">
        <f t="shared" si="9"/>
        <v>780</v>
      </c>
      <c r="I58" s="82">
        <f t="shared" si="9"/>
        <v>0</v>
      </c>
      <c r="J58" s="82">
        <f t="shared" si="9"/>
        <v>0</v>
      </c>
      <c r="K58" s="82">
        <f>F58+G58+H58+I58+J58</f>
        <v>990</v>
      </c>
    </row>
    <row r="59" spans="1:13" s="8" customFormat="1" ht="16.5" customHeight="1" thickBot="1" x14ac:dyDescent="0.3">
      <c r="A59" s="86"/>
      <c r="B59" s="86"/>
      <c r="C59" s="86"/>
      <c r="D59" s="86"/>
      <c r="E59" s="86"/>
      <c r="F59" s="87"/>
      <c r="G59" s="87"/>
      <c r="H59" s="87"/>
      <c r="I59" s="87"/>
      <c r="J59" s="87"/>
      <c r="K59" s="87"/>
    </row>
    <row r="60" spans="1:13" ht="33.75" customHeight="1" thickBot="1" x14ac:dyDescent="0.3">
      <c r="A60" s="93" t="s">
        <v>251</v>
      </c>
      <c r="B60" s="94"/>
      <c r="C60" s="94"/>
      <c r="D60" s="94"/>
      <c r="E60" s="95"/>
      <c r="F60" s="82">
        <f>F17+F26+F46+F53+F58</f>
        <v>1320</v>
      </c>
      <c r="G60" s="82">
        <f t="shared" ref="G60:J60" si="10">G17+G26+G46+G53+G58</f>
        <v>0</v>
      </c>
      <c r="H60" s="82">
        <f t="shared" si="10"/>
        <v>6104.9000000000005</v>
      </c>
      <c r="I60" s="82">
        <f t="shared" si="10"/>
        <v>0</v>
      </c>
      <c r="J60" s="82">
        <f t="shared" si="10"/>
        <v>1896.45</v>
      </c>
      <c r="K60" s="82">
        <f>K17+K26+K46+K53+K58</f>
        <v>9321.35</v>
      </c>
    </row>
  </sheetData>
  <mergeCells count="17">
    <mergeCell ref="A18:A25"/>
    <mergeCell ref="B18:B25"/>
    <mergeCell ref="A1:K1"/>
    <mergeCell ref="A3:A16"/>
    <mergeCell ref="B3:B16"/>
    <mergeCell ref="A17:E17"/>
    <mergeCell ref="A60:E60"/>
    <mergeCell ref="A26:E26"/>
    <mergeCell ref="A27:A45"/>
    <mergeCell ref="B27:B45"/>
    <mergeCell ref="A46:E46"/>
    <mergeCell ref="A47:A52"/>
    <mergeCell ref="B47:B52"/>
    <mergeCell ref="A53:E53"/>
    <mergeCell ref="A54:A57"/>
    <mergeCell ref="B54:B57"/>
    <mergeCell ref="A58:E58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2013წ. მივლინება ქვეყნის გარეთ</vt:lpstr>
      <vt:lpstr>2013 წ.  მივლინება ქვეყნის ში</vt:lpstr>
      <vt:lpstr> 2014 წ. მივლინება ქვეყნის გარე</vt:lpstr>
      <vt:lpstr>2014 წ. მივლინება ქვეყნის შიგნი</vt:lpstr>
      <vt:lpstr>'2013წ. მივლინება ქვეყნის გარეთ'!Print_Area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ვიკა ბალესიაშვილი</dc:creator>
  <cp:lastModifiedBy>Nato Ortavidze</cp:lastModifiedBy>
  <cp:lastPrinted>2014-12-08T10:20:20Z</cp:lastPrinted>
  <dcterms:created xsi:type="dcterms:W3CDTF">2013-11-11T06:48:50Z</dcterms:created>
  <dcterms:modified xsi:type="dcterms:W3CDTF">2014-12-08T10:20:49Z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